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65" windowWidth="15810" windowHeight="12375" activeTab="0"/>
  </bookViews>
  <sheets>
    <sheet name="Rekapitulace" sheetId="1" r:id="rId1"/>
    <sheet name="SADOVNICKÉ prace" sheetId="2" r:id="rId2"/>
    <sheet name="STAVEBNÍ prace" sheetId="3" r:id="rId3"/>
    <sheet name="ROSTLINY" sheetId="4" r:id="rId4"/>
  </sheets>
  <definedNames>
    <definedName name="_xlnm.Print_Area" localSheetId="3">'ROSTLINY'!$A$1:$G$15</definedName>
    <definedName name="_xlnm.Print_Area" localSheetId="1">'SADOVNICKÉ prace'!$A$1:$G$46</definedName>
    <definedName name="_xlnm.Print_Area" localSheetId="2">'STAVEBNÍ prace'!$A$1:$G$12</definedName>
  </definedNames>
  <calcPr fullCalcOnLoad="1"/>
</workbook>
</file>

<file path=xl/sharedStrings.xml><?xml version="1.0" encoding="utf-8"?>
<sst xmlns="http://schemas.openxmlformats.org/spreadsheetml/2006/main" count="202" uniqueCount="144">
  <si>
    <t>m.j.</t>
  </si>
  <si>
    <t>ks</t>
  </si>
  <si>
    <t>184 10-2116</t>
  </si>
  <si>
    <t>MAT</t>
  </si>
  <si>
    <t>184 21-5133</t>
  </si>
  <si>
    <t>Instalace závlahové flexibilní sondy</t>
  </si>
  <si>
    <t>185 85-1121</t>
  </si>
  <si>
    <t>t</t>
  </si>
  <si>
    <t>m</t>
  </si>
  <si>
    <t>Kotvící úvazky (3bm strom)</t>
  </si>
  <si>
    <t>č.</t>
  </si>
  <si>
    <t>název položky</t>
  </si>
  <si>
    <t>počet
m.j.</t>
  </si>
  <si>
    <t>číslo
položky</t>
  </si>
  <si>
    <t>OSTATNÍ</t>
  </si>
  <si>
    <t>Vodorovné přemístění do 1000 m výkopku/sypaniny z horniny tř. 1 až 4</t>
  </si>
  <si>
    <t>Materiál</t>
  </si>
  <si>
    <t>kg</t>
  </si>
  <si>
    <t>Jamky pro výsadbu s výměnou 50 % půdy zeminy tř 1 až 4 objem do 0,02 m3 v rovině a ve svahu do 1:5</t>
  </si>
  <si>
    <t>Jamky pro výsadbu s výměnou 50 % půdy zeminy tř 1 až 4 objem do 1 m3 v rovině a svahu do 1:5</t>
  </si>
  <si>
    <t>Výsadba dřeviny s balem D do 0,3 m do jamky se zalitím v rovině a svahu do 1:5</t>
  </si>
  <si>
    <t>Zhotovení závlahové mísy v rovině u solit.dřevin (nové stromy)</t>
  </si>
  <si>
    <t>Zhotovení obalu z juty ve dvou vrstvách v rovině a svahu do 1:5</t>
  </si>
  <si>
    <t>Hnojení půdy umělým hnojivem k jednotlivým rostlinám v rovině a svahu do 1:5</t>
  </si>
  <si>
    <t>Dovoz vody pro zálivku rostlin za vzdálenost do 1000 m</t>
  </si>
  <si>
    <t xml:space="preserve">Ošetření vysazených dřevin solitérních v rovině </t>
  </si>
  <si>
    <t>Ošetřování vysazených dřevin ve skupinách v rovině a svahu do 1:5</t>
  </si>
  <si>
    <t xml:space="preserve">Obdělání půdy válením </t>
  </si>
  <si>
    <t>MAT - travní osivo - parková směs - dávka 25g/m2</t>
  </si>
  <si>
    <t>ROSTLINNÝ MATERIÁL</t>
  </si>
  <si>
    <t>Voda na zálivku - 100 l/strom, 20 l/m2 výsadeb, vč.dopravy</t>
  </si>
  <si>
    <t>Tabletové hnojivo - např. Silvamix Forte, 5 ks/strom, 2 ks/keř</t>
  </si>
  <si>
    <t>Stromy</t>
  </si>
  <si>
    <t>Keře</t>
  </si>
  <si>
    <t>Jamky pro výsadbu s výměnou 50 % půdy zeminy tř 1 až 4 objem do 0,03 m3 v rovině a svahu do 1:5</t>
  </si>
  <si>
    <t>Výsadba dřeviny s balem D do 0,4 m do jamky se zalitím v rovině a svahu do 1:5</t>
  </si>
  <si>
    <t>Plošná úprava terénu přes 500 m2 zemina tř 1 až 4 nerovnosti do +/- 50 mm ve svahu do 1:2</t>
  </si>
  <si>
    <t>Výsadba dřeviny s balem D do 800 mm se zalitím (jednorázová povýsadbová zálivka - 100 l vody / strom)</t>
  </si>
  <si>
    <t>Likvidace odpadu - (zemina 13m3) - skládkovné</t>
  </si>
  <si>
    <t>SADOVNICKÉ PRÁCE</t>
  </si>
  <si>
    <t>STAVEBNÍ PRÁCE</t>
  </si>
  <si>
    <t>DEMOLICE A KÁCENÍ</t>
  </si>
  <si>
    <t>Zpevněné plochy, odpočívadla</t>
  </si>
  <si>
    <t xml:space="preserve">Mulčování rostlin kůrou tl. do 0,1 m v rovině a svahu do 1:5 </t>
  </si>
  <si>
    <t>ÚPRAVA ÚZEMÍ</t>
  </si>
  <si>
    <t>Odstranění vyfrézované dřevní hmoty do hl. 500mm</t>
  </si>
  <si>
    <t>Zahradnický substrát (výsadba stromů 1,5m3, plošně 76m3)</t>
  </si>
  <si>
    <t>Mulčovací borka - vrstva tl.10 cm</t>
  </si>
  <si>
    <t>Ukotvení dřeviny 3 kůly vč. úvazku</t>
  </si>
  <si>
    <t>Juta, v.1,4m; 0,25m/ks</t>
  </si>
  <si>
    <t>R - položka</t>
  </si>
  <si>
    <t>112 25-1221</t>
  </si>
  <si>
    <t>112 91-1121</t>
  </si>
  <si>
    <t>48,4</t>
  </si>
  <si>
    <t>Sada na kotvení 1 stromu - kůly a úvazky, 3ks, 1 ks příčka / listnatý strom,juta</t>
  </si>
  <si>
    <t>Uložení odpadu na skládku</t>
  </si>
  <si>
    <t>kpl</t>
  </si>
  <si>
    <t>4</t>
  </si>
  <si>
    <t>181 15 -1312</t>
  </si>
  <si>
    <t>Obdělání půdy hrabáním svahu do 1:2</t>
  </si>
  <si>
    <t>183 40-3253</t>
  </si>
  <si>
    <t>184 91-1421</t>
  </si>
  <si>
    <t>184 21-5411</t>
  </si>
  <si>
    <t>183 10-1212</t>
  </si>
  <si>
    <t>183 10-1213</t>
  </si>
  <si>
    <t>183 10-1221</t>
  </si>
  <si>
    <t>184 10-2112</t>
  </si>
  <si>
    <t>184 10-2113</t>
  </si>
  <si>
    <t>184 50-1131</t>
  </si>
  <si>
    <t>185 80-2114</t>
  </si>
  <si>
    <t>184 80-1121</t>
  </si>
  <si>
    <t>184 80-1131</t>
  </si>
  <si>
    <t>185 80-4311</t>
  </si>
  <si>
    <t>Zalití vodou do 20 m2</t>
  </si>
  <si>
    <t>162 30-1102</t>
  </si>
  <si>
    <t>167 10 -1151</t>
  </si>
  <si>
    <t xml:space="preserve">Nakládání výkopku na dopravní  prostředky </t>
  </si>
  <si>
    <t>181 41-1131</t>
  </si>
  <si>
    <t>181 45-1131</t>
  </si>
  <si>
    <t>183 40-3161</t>
  </si>
  <si>
    <t>Juglans cv. Jupiter K14/16</t>
  </si>
  <si>
    <t>český název</t>
  </si>
  <si>
    <t>velikost</t>
  </si>
  <si>
    <t>počet ks</t>
  </si>
  <si>
    <t>K14/16</t>
  </si>
  <si>
    <t>K60-80</t>
  </si>
  <si>
    <t>K40-60</t>
  </si>
  <si>
    <t>K20-40</t>
  </si>
  <si>
    <t>K125-150</t>
  </si>
  <si>
    <t>ořešák</t>
  </si>
  <si>
    <t>hlohyně šarlátová</t>
  </si>
  <si>
    <t>tavola kalinolistá</t>
  </si>
  <si>
    <t>tavolník popelavý</t>
  </si>
  <si>
    <t>tavolník nízký</t>
  </si>
  <si>
    <t>ptačí zob</t>
  </si>
  <si>
    <t>perovskie</t>
  </si>
  <si>
    <t>trojpuk něžný</t>
  </si>
  <si>
    <t>muchovník Lamarckův</t>
  </si>
  <si>
    <t>Pyracantha coccinea ´Orange Glow´</t>
  </si>
  <si>
    <t>Physocarpus opulifolius ´Dart´s Gold´</t>
  </si>
  <si>
    <t>Spiraea bumalda ´Anthony Waterrer´</t>
  </si>
  <si>
    <t xml:space="preserve">Spiraea cinerea ´Grefsheim´ </t>
  </si>
  <si>
    <t xml:space="preserve">Amelanchier lamarckii </t>
  </si>
  <si>
    <t xml:space="preserve">Ligustrum ovalifolium ´Aureum´ </t>
  </si>
  <si>
    <t xml:space="preserve">Perovskia atriplicifolia </t>
  </si>
  <si>
    <t xml:space="preserve">Deutzia gracilis </t>
  </si>
  <si>
    <t>Pozn.: K14/16…kontejnerovaný strom, obvod kmínku (měřeno v 1m) je 14-16 cm</t>
  </si>
  <si>
    <t>K20-40…kontejnerovaný keř výšky 20-40 cm</t>
  </si>
  <si>
    <r>
      <t>m</t>
    </r>
    <r>
      <rPr>
        <vertAlign val="superscript"/>
        <sz val="12"/>
        <rFont val="Calibri"/>
        <family val="2"/>
      </rPr>
      <t>2</t>
    </r>
  </si>
  <si>
    <r>
      <t>m</t>
    </r>
    <r>
      <rPr>
        <vertAlign val="superscript"/>
        <sz val="12"/>
        <rFont val="Calibri"/>
        <family val="2"/>
      </rPr>
      <t>3</t>
    </r>
  </si>
  <si>
    <r>
      <t>ROSTLINNÝ MATERIÁL -</t>
    </r>
    <r>
      <rPr>
        <sz val="12"/>
        <rFont val="Calibri"/>
        <family val="2"/>
      </rPr>
      <t xml:space="preserve"> viz samostatná tabulka</t>
    </r>
  </si>
  <si>
    <t>cena m.j.</t>
  </si>
  <si>
    <t>Celkem Kč</t>
  </si>
  <si>
    <t xml:space="preserve">Instalace ptačí budky </t>
  </si>
  <si>
    <t>kus</t>
  </si>
  <si>
    <t>Instalace krmítka</t>
  </si>
  <si>
    <t>celkem Kč</t>
  </si>
  <si>
    <t>Cena m.j.</t>
  </si>
  <si>
    <t>Sadovnické práce</t>
  </si>
  <si>
    <t>Stavební práce</t>
  </si>
  <si>
    <t>Celkem bez DPH</t>
  </si>
  <si>
    <t>DPH</t>
  </si>
  <si>
    <t>Celkem s DPH</t>
  </si>
  <si>
    <t>1.0.</t>
  </si>
  <si>
    <t>1.1.</t>
  </si>
  <si>
    <t>1.2.</t>
  </si>
  <si>
    <t>1.3.</t>
  </si>
  <si>
    <t>1.4.</t>
  </si>
  <si>
    <t>1.5.</t>
  </si>
  <si>
    <t>1.6.</t>
  </si>
  <si>
    <t>2.0.</t>
  </si>
  <si>
    <t>2.1.</t>
  </si>
  <si>
    <t>2.2.</t>
  </si>
  <si>
    <t xml:space="preserve">SADOVÉ ÚPRAVY, U Hřiště, Velké Přílepy  </t>
  </si>
  <si>
    <t>Výkaz výměr</t>
  </si>
  <si>
    <t>Odstranění pařezu frézováním do hl. 150 mm</t>
  </si>
  <si>
    <t>Založení krajiného trávníku výsevem plochy do 1000 m2 v rovině a ve svahu do 1:5</t>
  </si>
  <si>
    <t>Založení krajineho trávníku výsevem plochy nad 1000 m2 v rovině a ve svahu do 1:5</t>
  </si>
  <si>
    <t>Instalace lavičky do kačírku DO betonových patek</t>
  </si>
  <si>
    <t>VÝSADBA (vč. materiálu)</t>
  </si>
  <si>
    <t>TRAVNATÉ PLOCHY (vč. materiálu)</t>
  </si>
  <si>
    <t>Ptačí budky - stavebnice (1x kos, 2x konipas, 2x špaček)</t>
  </si>
  <si>
    <t>ptačí krmítko pro drobné ptactvo (se stříškou, půd.rozměry min š300 d400 mm)</t>
  </si>
  <si>
    <t xml:space="preserve">Lavička - betonová, sedací část d. min 1500 mm, dřevěné latě impregnované.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</si>
</sst>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[$-405]d\.\ mmmm\ yyyy"/>
    <numFmt numFmtId="170" formatCode="#,##0.00\ &quot;Kč&quot;"/>
    <numFmt numFmtId="171" formatCode="#,##0\ &quot;Kč&quot;"/>
    <numFmt numFmtId="172" formatCode="#,##0.00;\-#,##0.00"/>
    <numFmt numFmtId="173" formatCode="#,##0.000;\-#,##0.000"/>
    <numFmt numFmtId="174" formatCode="[$€-2]\ #\ ##,000_);[Red]\([$€-2]\ #\ ##,000\)"/>
    <numFmt numFmtId="175" formatCode="#,##0.0"/>
    <numFmt numFmtId="176" formatCode="0.000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Arial"/>
      <family val="2"/>
    </font>
    <font>
      <sz val="8"/>
      <color indexed="63"/>
      <name val="Arial"/>
      <family val="2"/>
    </font>
    <font>
      <i/>
      <sz val="8"/>
      <color indexed="12"/>
      <name val="Arial"/>
      <family val="2"/>
    </font>
    <font>
      <i/>
      <sz val="14"/>
      <color indexed="12"/>
      <name val="Arial"/>
      <family val="2"/>
    </font>
    <font>
      <i/>
      <sz val="26"/>
      <color indexed="12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10"/>
      <name val="Arial CE"/>
      <family val="0"/>
    </font>
    <font>
      <b/>
      <sz val="2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u val="single"/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 CE"/>
      <family val="0"/>
    </font>
    <font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2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/>
      <protection locked="0"/>
    </xf>
    <xf numFmtId="172" fontId="3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4" fontId="4" fillId="0" borderId="0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72" fontId="7" fillId="0" borderId="0" xfId="0" applyNumberFormat="1" applyFont="1" applyBorder="1" applyAlignment="1" applyProtection="1">
      <alignment horizontal="left" vertical="center"/>
      <protection locked="0"/>
    </xf>
    <xf numFmtId="0" fontId="3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31" fillId="0" borderId="0" xfId="36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25" borderId="10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25" borderId="22" xfId="0" applyFont="1" applyFill="1" applyBorder="1" applyAlignment="1">
      <alignment horizontal="center" vertical="center" wrapText="1"/>
    </xf>
    <xf numFmtId="0" fontId="9" fillId="25" borderId="23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32" fillId="7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34" fillId="2" borderId="13" xfId="0" applyFont="1" applyFill="1" applyBorder="1" applyAlignment="1">
      <alignment horizontal="left" vertical="center"/>
    </xf>
    <xf numFmtId="0" fontId="33" fillId="2" borderId="15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9" fillId="25" borderId="28" xfId="0" applyNumberFormat="1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49" fontId="35" fillId="24" borderId="29" xfId="0" applyNumberFormat="1" applyFont="1" applyFill="1" applyBorder="1" applyAlignment="1" applyProtection="1">
      <alignment horizontal="center" vertical="center"/>
      <protection/>
    </xf>
    <xf numFmtId="0" fontId="9" fillId="24" borderId="2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24" borderId="15" xfId="0" applyNumberFormat="1" applyFont="1" applyFill="1" applyBorder="1" applyAlignment="1">
      <alignment/>
    </xf>
    <xf numFmtId="172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4" fontId="9" fillId="25" borderId="31" xfId="0" applyNumberFormat="1" applyFont="1" applyFill="1" applyBorder="1" applyAlignment="1">
      <alignment horizontal="right" vertical="center" wrapText="1"/>
    </xf>
    <xf numFmtId="4" fontId="9" fillId="7" borderId="32" xfId="0" applyNumberFormat="1" applyFont="1" applyFill="1" applyBorder="1" applyAlignment="1">
      <alignment horizontal="right" vertical="center" wrapText="1"/>
    </xf>
    <xf numFmtId="4" fontId="9" fillId="0" borderId="21" xfId="0" applyNumberFormat="1" applyFont="1" applyFill="1" applyBorder="1" applyAlignment="1">
      <alignment horizontal="right" vertical="center" wrapText="1"/>
    </xf>
    <xf numFmtId="4" fontId="9" fillId="2" borderId="21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9" fillId="25" borderId="33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9" fillId="2" borderId="26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36" fillId="24" borderId="15" xfId="0" applyNumberFormat="1" applyFont="1" applyFill="1" applyBorder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4" fillId="2" borderId="25" xfId="0" applyFont="1" applyFill="1" applyBorder="1" applyAlignment="1">
      <alignment horizontal="left" vertical="center"/>
    </xf>
    <xf numFmtId="0" fontId="33" fillId="2" borderId="35" xfId="0" applyFont="1" applyFill="1" applyBorder="1" applyAlignment="1">
      <alignment vertical="center"/>
    </xf>
    <xf numFmtId="0" fontId="33" fillId="2" borderId="35" xfId="0" applyFont="1" applyFill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/>
    </xf>
    <xf numFmtId="0" fontId="33" fillId="2" borderId="37" xfId="0" applyFont="1" applyFill="1" applyBorder="1" applyAlignment="1">
      <alignment horizontal="center" vertical="center"/>
    </xf>
    <xf numFmtId="49" fontId="9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32" xfId="0" applyFont="1" applyFill="1" applyBorder="1" applyAlignment="1">
      <alignment vertical="center"/>
    </xf>
    <xf numFmtId="170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0" fontId="0" fillId="0" borderId="40" xfId="0" applyNumberFormat="1" applyBorder="1" applyAlignment="1">
      <alignment/>
    </xf>
    <xf numFmtId="0" fontId="0" fillId="0" borderId="13" xfId="0" applyBorder="1" applyAlignment="1">
      <alignment/>
    </xf>
    <xf numFmtId="170" fontId="0" fillId="0" borderId="2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0" fontId="0" fillId="0" borderId="43" xfId="0" applyNumberFormat="1" applyBorder="1" applyAlignment="1">
      <alignment/>
    </xf>
    <xf numFmtId="170" fontId="0" fillId="0" borderId="4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0" fontId="0" fillId="0" borderId="4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170" fontId="0" fillId="0" borderId="37" xfId="0" applyNumberForma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170" fontId="11" fillId="0" borderId="46" xfId="0" applyNumberFormat="1" applyFont="1" applyBorder="1" applyAlignment="1">
      <alignment/>
    </xf>
    <xf numFmtId="4" fontId="9" fillId="24" borderId="0" xfId="0" applyNumberFormat="1" applyFont="1" applyFill="1" applyAlignment="1">
      <alignment horizontal="right" vertical="center"/>
    </xf>
    <xf numFmtId="4" fontId="9" fillId="24" borderId="0" xfId="0" applyNumberFormat="1" applyFont="1" applyFill="1" applyBorder="1" applyAlignment="1">
      <alignment horizontal="right" vertical="center" wrapText="1"/>
    </xf>
    <xf numFmtId="0" fontId="9" fillId="24" borderId="0" xfId="0" applyFont="1" applyFill="1" applyAlignment="1">
      <alignment horizontal="left" vertical="center" wrapText="1"/>
    </xf>
    <xf numFmtId="4" fontId="0" fillId="24" borderId="0" xfId="0" applyNumberFormat="1" applyFill="1" applyAlignment="1">
      <alignment horizontal="right" vertical="center"/>
    </xf>
    <xf numFmtId="0" fontId="9" fillId="24" borderId="0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0" fillId="24" borderId="0" xfId="0" applyFill="1" applyAlignment="1">
      <alignment/>
    </xf>
    <xf numFmtId="0" fontId="12" fillId="0" borderId="0" xfId="0" applyFont="1" applyAlignment="1">
      <alignment/>
    </xf>
    <xf numFmtId="170" fontId="12" fillId="0" borderId="0" xfId="0" applyNumberFormat="1" applyFont="1" applyAlignment="1">
      <alignment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center" vertical="center"/>
    </xf>
    <xf numFmtId="4" fontId="0" fillId="0" borderId="35" xfId="0" applyNumberFormat="1" applyFill="1" applyBorder="1" applyAlignment="1">
      <alignment/>
    </xf>
    <xf numFmtId="0" fontId="9" fillId="11" borderId="24" xfId="0" applyFont="1" applyFill="1" applyBorder="1" applyAlignment="1">
      <alignment horizontal="center" vertical="center"/>
    </xf>
    <xf numFmtId="49" fontId="9" fillId="11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11" borderId="12" xfId="0" applyFont="1" applyFill="1" applyBorder="1" applyAlignment="1">
      <alignment vertical="center"/>
    </xf>
    <xf numFmtId="0" fontId="9" fillId="11" borderId="12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vertical="center"/>
    </xf>
    <xf numFmtId="4" fontId="0" fillId="11" borderId="12" xfId="0" applyNumberFormat="1" applyFont="1" applyFill="1" applyBorder="1" applyAlignment="1">
      <alignment/>
    </xf>
    <xf numFmtId="172" fontId="3" fillId="11" borderId="32" xfId="0" applyNumberFormat="1" applyFont="1" applyFill="1" applyBorder="1" applyAlignment="1" applyProtection="1">
      <alignment horizontal="right"/>
      <protection locked="0"/>
    </xf>
    <xf numFmtId="0" fontId="35" fillId="11" borderId="24" xfId="0" applyNumberFormat="1" applyFont="1" applyFill="1" applyBorder="1" applyAlignment="1" applyProtection="1">
      <alignment horizontal="left" vertical="center"/>
      <protection locked="0"/>
    </xf>
    <xf numFmtId="0" fontId="35" fillId="11" borderId="12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>
      <alignment vertical="center" wrapText="1"/>
    </xf>
    <xf numFmtId="4" fontId="0" fillId="11" borderId="12" xfId="0" applyNumberFormat="1" applyFill="1" applyBorder="1" applyAlignment="1">
      <alignment/>
    </xf>
    <xf numFmtId="0" fontId="35" fillId="0" borderId="48" xfId="0" applyNumberFormat="1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Border="1" applyAlignment="1">
      <alignment vertical="center" wrapText="1"/>
    </xf>
    <xf numFmtId="0" fontId="9" fillId="0" borderId="50" xfId="0" applyFont="1" applyBorder="1" applyAlignment="1">
      <alignment horizontal="center" vertical="center"/>
    </xf>
    <xf numFmtId="4" fontId="0" fillId="0" borderId="50" xfId="0" applyNumberFormat="1" applyBorder="1" applyAlignment="1">
      <alignment/>
    </xf>
    <xf numFmtId="0" fontId="9" fillId="0" borderId="51" xfId="0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4" fontId="0" fillId="0" borderId="35" xfId="0" applyNumberFormat="1" applyFont="1" applyFill="1" applyBorder="1" applyAlignment="1">
      <alignment/>
    </xf>
    <xf numFmtId="0" fontId="9" fillId="2" borderId="52" xfId="0" applyFont="1" applyFill="1" applyBorder="1" applyAlignment="1">
      <alignment horizontal="center" vertical="center"/>
    </xf>
    <xf numFmtId="49" fontId="9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52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/>
    </xf>
    <xf numFmtId="49" fontId="35" fillId="24" borderId="47" xfId="0" applyNumberFormat="1" applyFont="1" applyFill="1" applyBorder="1" applyAlignment="1" applyProtection="1">
      <alignment horizontal="center" vertical="center"/>
      <protection/>
    </xf>
    <xf numFmtId="4" fontId="30" fillId="24" borderId="17" xfId="0" applyNumberFormat="1" applyFont="1" applyFill="1" applyBorder="1" applyAlignment="1">
      <alignment/>
    </xf>
    <xf numFmtId="4" fontId="0" fillId="11" borderId="12" xfId="0" applyNumberFormat="1" applyFon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3" fontId="9" fillId="25" borderId="33" xfId="0" applyNumberFormat="1" applyFont="1" applyFill="1" applyBorder="1" applyAlignment="1">
      <alignment horizontal="center" vertical="center" wrapText="1"/>
    </xf>
    <xf numFmtId="4" fontId="0" fillId="25" borderId="11" xfId="0" applyNumberFormat="1" applyFont="1" applyFill="1" applyBorder="1" applyAlignment="1">
      <alignment horizontal="center" vertical="center" wrapText="1"/>
    </xf>
    <xf numFmtId="172" fontId="3" fillId="25" borderId="46" xfId="0" applyNumberFormat="1" applyFont="1" applyFill="1" applyBorder="1" applyAlignment="1" applyProtection="1">
      <alignment horizontal="right" wrapText="1"/>
      <protection locked="0"/>
    </xf>
    <xf numFmtId="4" fontId="0" fillId="2" borderId="52" xfId="0" applyNumberFormat="1" applyFont="1" applyFill="1" applyBorder="1" applyAlignment="1">
      <alignment/>
    </xf>
    <xf numFmtId="172" fontId="3" fillId="0" borderId="37" xfId="0" applyNumberFormat="1" applyFont="1" applyBorder="1" applyAlignment="1" applyProtection="1">
      <alignment horizontal="right"/>
      <protection locked="0"/>
    </xf>
    <xf numFmtId="172" fontId="3" fillId="0" borderId="21" xfId="0" applyNumberFormat="1" applyFont="1" applyBorder="1" applyAlignment="1" applyProtection="1">
      <alignment horizontal="right"/>
      <protection locked="0"/>
    </xf>
    <xf numFmtId="172" fontId="3" fillId="0" borderId="44" xfId="0" applyNumberFormat="1" applyFont="1" applyBorder="1" applyAlignment="1" applyProtection="1">
      <alignment horizontal="right"/>
      <protection locked="0"/>
    </xf>
    <xf numFmtId="0" fontId="9" fillId="2" borderId="54" xfId="0" applyFont="1" applyFill="1" applyBorder="1" applyAlignment="1">
      <alignment horizontal="center" vertical="center"/>
    </xf>
    <xf numFmtId="172" fontId="3" fillId="2" borderId="55" xfId="0" applyNumberFormat="1" applyFont="1" applyFill="1" applyBorder="1" applyAlignment="1" applyProtection="1">
      <alignment horizontal="right"/>
      <protection locked="0"/>
    </xf>
    <xf numFmtId="172" fontId="3" fillId="0" borderId="56" xfId="0" applyNumberFormat="1" applyFont="1" applyBorder="1" applyAlignment="1" applyProtection="1">
      <alignment horizontal="right"/>
      <protection locked="0"/>
    </xf>
    <xf numFmtId="0" fontId="9" fillId="2" borderId="26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2" max="2" width="67.75390625" style="0" customWidth="1"/>
    <col min="3" max="3" width="16.00390625" style="111" customWidth="1"/>
  </cols>
  <sheetData>
    <row r="1" spans="1:3" s="142" customFormat="1" ht="30">
      <c r="A1" s="142" t="s">
        <v>133</v>
      </c>
      <c r="C1" s="143"/>
    </row>
    <row r="2" spans="2:3" s="142" customFormat="1" ht="30">
      <c r="B2" s="142" t="s">
        <v>134</v>
      </c>
      <c r="C2" s="143"/>
    </row>
    <row r="3" ht="13.5" thickBot="1"/>
    <row r="4" spans="1:3" ht="13.5" thickBot="1">
      <c r="A4" s="130" t="s">
        <v>123</v>
      </c>
      <c r="B4" s="131" t="s">
        <v>118</v>
      </c>
      <c r="C4" s="132">
        <f>SUM(C5:C10)</f>
        <v>0</v>
      </c>
    </row>
    <row r="5" spans="1:3" ht="12.75">
      <c r="A5" s="127" t="s">
        <v>124</v>
      </c>
      <c r="B5" s="128" t="str">
        <f>'SADOVNICKÉ prace'!C4</f>
        <v>DEMOLICE A KÁCENÍ</v>
      </c>
      <c r="C5" s="129">
        <f>'SADOVNICKÉ prace'!G4</f>
        <v>0</v>
      </c>
    </row>
    <row r="6" spans="1:3" ht="12.75">
      <c r="A6" s="117" t="s">
        <v>125</v>
      </c>
      <c r="B6" s="112" t="str">
        <f>'SADOVNICKÉ prace'!C8</f>
        <v>ÚPRAVA ÚZEMÍ</v>
      </c>
      <c r="C6" s="118">
        <f>'SADOVNICKÉ prace'!G8</f>
        <v>0</v>
      </c>
    </row>
    <row r="7" spans="1:3" ht="12.75">
      <c r="A7" s="117" t="s">
        <v>126</v>
      </c>
      <c r="B7" s="112" t="str">
        <f>'SADOVNICKÉ prace'!C11</f>
        <v>VÝSADBA (vč. materiálu)</v>
      </c>
      <c r="C7" s="118">
        <f>'SADOVNICKÉ prace'!G11</f>
        <v>0</v>
      </c>
    </row>
    <row r="8" spans="1:3" ht="12.75">
      <c r="A8" s="117" t="s">
        <v>127</v>
      </c>
      <c r="B8" s="112" t="str">
        <f>'SADOVNICKÉ prace'!C38</f>
        <v>TRAVNATÉ PLOCHY (vč. materiálu)</v>
      </c>
      <c r="C8" s="118">
        <f>'SADOVNICKÉ prace'!G38</f>
        <v>0</v>
      </c>
    </row>
    <row r="9" spans="1:3" ht="12.75">
      <c r="A9" s="117" t="s">
        <v>128</v>
      </c>
      <c r="B9" s="112" t="str">
        <f>'SADOVNICKÉ prace'!C44</f>
        <v>OSTATNÍ</v>
      </c>
      <c r="C9" s="118">
        <f>'SADOVNICKÉ prace'!G44</f>
        <v>0</v>
      </c>
    </row>
    <row r="10" spans="1:3" ht="13.5" thickBot="1">
      <c r="A10" s="119" t="s">
        <v>129</v>
      </c>
      <c r="B10" s="113" t="str">
        <f>'SADOVNICKÉ prace'!C46</f>
        <v>ROSTLINNÝ MATERIÁL - viz samostatná tabulka</v>
      </c>
      <c r="C10" s="123">
        <f>'SADOVNICKÉ prace'!G46</f>
        <v>0</v>
      </c>
    </row>
    <row r="11" spans="1:3" ht="13.5" thickBot="1">
      <c r="A11" s="130" t="s">
        <v>130</v>
      </c>
      <c r="B11" s="131" t="s">
        <v>119</v>
      </c>
      <c r="C11" s="132">
        <f>SUM(C12:C13)</f>
        <v>0</v>
      </c>
    </row>
    <row r="12" spans="1:3" ht="12.75">
      <c r="A12" s="117" t="s">
        <v>131</v>
      </c>
      <c r="B12" s="112" t="str">
        <f>'STAVEBNÍ prace'!C5</f>
        <v>Zpevněné plochy, odpočívadla</v>
      </c>
      <c r="C12" s="118">
        <f>'STAVEBNÍ prace'!G5</f>
        <v>0</v>
      </c>
    </row>
    <row r="13" spans="1:3" ht="13.5" thickBot="1">
      <c r="A13" s="117" t="s">
        <v>132</v>
      </c>
      <c r="B13" s="112" t="str">
        <f>'STAVEBNÍ prace'!C9</f>
        <v>Materiál</v>
      </c>
      <c r="C13" s="118">
        <f>'STAVEBNÍ prace'!G9</f>
        <v>0</v>
      </c>
    </row>
    <row r="14" spans="1:3" ht="12.75">
      <c r="A14" s="124" t="s">
        <v>120</v>
      </c>
      <c r="B14" s="125"/>
      <c r="C14" s="126">
        <f>C11+C4</f>
        <v>0</v>
      </c>
    </row>
    <row r="15" spans="1:3" ht="13.5" thickBot="1">
      <c r="A15" s="120" t="s">
        <v>121</v>
      </c>
      <c r="B15" s="121"/>
      <c r="C15" s="122">
        <f>0.21*C14</f>
        <v>0</v>
      </c>
    </row>
    <row r="16" spans="1:3" ht="24.75" customHeight="1" thickBot="1">
      <c r="A16" s="114" t="s">
        <v>122</v>
      </c>
      <c r="B16" s="115"/>
      <c r="C16" s="116">
        <f>C15+C14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view="pageBreakPreview" zoomScaleSheetLayoutView="100" workbookViewId="0" topLeftCell="A46">
      <selection activeCell="B76" sqref="B76"/>
    </sheetView>
  </sheetViews>
  <sheetFormatPr defaultColWidth="9.00390625" defaultRowHeight="12.75"/>
  <cols>
    <col min="1" max="1" width="6.125" style="0" customWidth="1"/>
    <col min="2" max="2" width="15.625" style="0" customWidth="1"/>
    <col min="3" max="3" width="51.00390625" style="2" customWidth="1"/>
    <col min="4" max="4" width="5.625" style="0" customWidth="1"/>
    <col min="5" max="5" width="7.625" style="0" customWidth="1"/>
    <col min="6" max="6" width="9.625" style="75" customWidth="1"/>
    <col min="7" max="7" width="11.375" style="87" customWidth="1"/>
  </cols>
  <sheetData>
    <row r="1" spans="1:11" s="5" customFormat="1" ht="24.75" customHeight="1">
      <c r="A1" s="193" t="s">
        <v>39</v>
      </c>
      <c r="B1" s="194"/>
      <c r="C1" s="194"/>
      <c r="D1" s="23"/>
      <c r="E1" s="24"/>
      <c r="F1" s="74"/>
      <c r="G1" s="86"/>
      <c r="H1" s="20"/>
      <c r="I1" s="20"/>
      <c r="J1" s="20"/>
      <c r="K1" s="20"/>
    </row>
    <row r="2" spans="1:11" s="5" customFormat="1" ht="24.75" customHeight="1" thickBot="1">
      <c r="A2" s="25"/>
      <c r="B2" s="25"/>
      <c r="C2" s="26"/>
      <c r="D2" s="23"/>
      <c r="E2" s="24"/>
      <c r="F2" s="74"/>
      <c r="G2" s="86"/>
      <c r="H2" s="20"/>
      <c r="I2" s="20"/>
      <c r="J2" s="20"/>
      <c r="K2" s="20"/>
    </row>
    <row r="3" spans="1:11" s="4" customFormat="1" ht="31.5" customHeight="1" thickBot="1">
      <c r="A3" s="27" t="s">
        <v>10</v>
      </c>
      <c r="B3" s="28" t="s">
        <v>13</v>
      </c>
      <c r="C3" s="28" t="s">
        <v>11</v>
      </c>
      <c r="D3" s="29" t="s">
        <v>0</v>
      </c>
      <c r="E3" s="76" t="s">
        <v>12</v>
      </c>
      <c r="F3" s="182" t="s">
        <v>111</v>
      </c>
      <c r="G3" s="183" t="s">
        <v>112</v>
      </c>
      <c r="H3" s="20"/>
      <c r="I3" s="20"/>
      <c r="J3" s="20"/>
      <c r="K3" s="20"/>
    </row>
    <row r="4" spans="1:13" s="3" customFormat="1" ht="30" customHeight="1" thickBot="1">
      <c r="A4" s="153"/>
      <c r="B4" s="154"/>
      <c r="C4" s="155" t="s">
        <v>41</v>
      </c>
      <c r="D4" s="156"/>
      <c r="E4" s="157"/>
      <c r="F4" s="163"/>
      <c r="G4" s="159">
        <f>SUM(G5:G7)</f>
        <v>0</v>
      </c>
      <c r="H4" s="20"/>
      <c r="I4" s="20"/>
      <c r="J4" s="20"/>
      <c r="K4" s="20"/>
      <c r="L4" s="16"/>
      <c r="M4" s="16"/>
    </row>
    <row r="5" spans="1:13" s="3" customFormat="1" ht="30" customHeight="1">
      <c r="A5" s="31">
        <v>1</v>
      </c>
      <c r="B5" s="33" t="s">
        <v>51</v>
      </c>
      <c r="C5" s="33" t="s">
        <v>135</v>
      </c>
      <c r="D5" s="34" t="s">
        <v>108</v>
      </c>
      <c r="E5" s="78">
        <v>48.4</v>
      </c>
      <c r="F5" s="85">
        <v>0</v>
      </c>
      <c r="G5" s="186">
        <f aca="true" t="shared" si="0" ref="G5:G45">F5*E5</f>
        <v>0</v>
      </c>
      <c r="H5" s="20"/>
      <c r="I5" s="20"/>
      <c r="J5" s="20"/>
      <c r="K5" s="20"/>
      <c r="L5" s="15"/>
      <c r="M5" s="16"/>
    </row>
    <row r="6" spans="1:13" s="6" customFormat="1" ht="30" customHeight="1">
      <c r="A6" s="35">
        <v>2</v>
      </c>
      <c r="B6" s="36" t="s">
        <v>52</v>
      </c>
      <c r="C6" s="33" t="s">
        <v>45</v>
      </c>
      <c r="D6" s="34" t="s">
        <v>108</v>
      </c>
      <c r="E6" s="79" t="s">
        <v>53</v>
      </c>
      <c r="F6" s="101">
        <v>0</v>
      </c>
      <c r="G6" s="186">
        <f t="shared" si="0"/>
        <v>0</v>
      </c>
      <c r="H6" s="20"/>
      <c r="I6" s="20"/>
      <c r="J6" s="20"/>
      <c r="K6" s="20"/>
      <c r="L6" s="15"/>
      <c r="M6" s="17"/>
    </row>
    <row r="7" spans="1:13" s="6" customFormat="1" ht="30" customHeight="1" thickBot="1">
      <c r="A7" s="35">
        <v>3</v>
      </c>
      <c r="B7" s="176" t="s">
        <v>50</v>
      </c>
      <c r="C7" s="162" t="s">
        <v>55</v>
      </c>
      <c r="D7" s="146" t="s">
        <v>56</v>
      </c>
      <c r="E7" s="177" t="s">
        <v>57</v>
      </c>
      <c r="F7" s="178">
        <v>0</v>
      </c>
      <c r="G7" s="187">
        <f t="shared" si="0"/>
        <v>0</v>
      </c>
      <c r="H7" s="20"/>
      <c r="I7" s="20"/>
      <c r="J7" s="20"/>
      <c r="K7" s="20"/>
      <c r="L7" s="15"/>
      <c r="M7" s="17"/>
    </row>
    <row r="8" spans="1:13" s="6" customFormat="1" ht="30" customHeight="1" thickBot="1">
      <c r="A8" s="153"/>
      <c r="B8" s="154"/>
      <c r="C8" s="155" t="s">
        <v>44</v>
      </c>
      <c r="D8" s="156"/>
      <c r="E8" s="157"/>
      <c r="F8" s="179"/>
      <c r="G8" s="159">
        <f>SUM(G9:G10)</f>
        <v>0</v>
      </c>
      <c r="H8" s="20"/>
      <c r="I8" s="20"/>
      <c r="J8" s="20"/>
      <c r="K8" s="20"/>
      <c r="L8" s="15"/>
      <c r="M8" s="17"/>
    </row>
    <row r="9" spans="1:13" s="6" customFormat="1" ht="30" customHeight="1">
      <c r="A9" s="31">
        <v>4</v>
      </c>
      <c r="B9" s="40" t="s">
        <v>58</v>
      </c>
      <c r="C9" s="39" t="s">
        <v>36</v>
      </c>
      <c r="D9" s="38" t="s">
        <v>108</v>
      </c>
      <c r="E9" s="78">
        <v>1511</v>
      </c>
      <c r="F9" s="85">
        <v>0</v>
      </c>
      <c r="G9" s="186">
        <f t="shared" si="0"/>
        <v>0</v>
      </c>
      <c r="H9" s="20"/>
      <c r="I9" s="20"/>
      <c r="J9" s="20"/>
      <c r="K9" s="20"/>
      <c r="L9" s="18"/>
      <c r="M9" s="17"/>
    </row>
    <row r="10" spans="1:13" s="6" customFormat="1" ht="30" customHeight="1" thickBot="1">
      <c r="A10" s="35">
        <v>5</v>
      </c>
      <c r="B10" s="36" t="s">
        <v>60</v>
      </c>
      <c r="C10" s="144" t="s">
        <v>59</v>
      </c>
      <c r="D10" s="145" t="s">
        <v>108</v>
      </c>
      <c r="E10" s="146">
        <v>1511</v>
      </c>
      <c r="F10" s="180">
        <v>0</v>
      </c>
      <c r="G10" s="187">
        <f t="shared" si="0"/>
        <v>0</v>
      </c>
      <c r="H10" s="20"/>
      <c r="I10" s="20"/>
      <c r="J10" s="20"/>
      <c r="K10" s="20"/>
      <c r="L10" s="17"/>
      <c r="M10" s="17"/>
    </row>
    <row r="11" spans="1:11" s="6" customFormat="1" ht="30" customHeight="1" thickBot="1">
      <c r="A11" s="153"/>
      <c r="B11" s="154"/>
      <c r="C11" s="155" t="s">
        <v>139</v>
      </c>
      <c r="D11" s="156"/>
      <c r="E11" s="157"/>
      <c r="F11" s="179"/>
      <c r="G11" s="159">
        <f>SUM(G12:G29)+G30</f>
        <v>0</v>
      </c>
      <c r="H11" s="20"/>
      <c r="I11" s="20"/>
      <c r="J11" s="20"/>
      <c r="K11" s="20"/>
    </row>
    <row r="12" spans="1:11" s="6" customFormat="1" ht="30" customHeight="1">
      <c r="A12" s="148">
        <v>6</v>
      </c>
      <c r="B12" s="149" t="s">
        <v>63</v>
      </c>
      <c r="C12" s="170" t="s">
        <v>18</v>
      </c>
      <c r="D12" s="171" t="s">
        <v>1</v>
      </c>
      <c r="E12" s="151">
        <v>249</v>
      </c>
      <c r="F12" s="172">
        <v>0</v>
      </c>
      <c r="G12" s="185">
        <f t="shared" si="0"/>
        <v>0</v>
      </c>
      <c r="H12" s="20"/>
      <c r="I12" s="20"/>
      <c r="J12" s="20"/>
      <c r="K12" s="20"/>
    </row>
    <row r="13" spans="1:11" s="3" customFormat="1" ht="30" customHeight="1">
      <c r="A13" s="31">
        <v>7</v>
      </c>
      <c r="B13" s="40" t="s">
        <v>64</v>
      </c>
      <c r="C13" s="39" t="s">
        <v>34</v>
      </c>
      <c r="D13" s="38" t="s">
        <v>1</v>
      </c>
      <c r="E13" s="78">
        <v>5</v>
      </c>
      <c r="F13" s="84">
        <v>0</v>
      </c>
      <c r="G13" s="186">
        <f t="shared" si="0"/>
        <v>0</v>
      </c>
      <c r="H13" s="20"/>
      <c r="I13" s="20"/>
      <c r="J13" s="20"/>
      <c r="K13" s="20"/>
    </row>
    <row r="14" spans="1:11" s="3" customFormat="1" ht="30" customHeight="1">
      <c r="A14" s="31">
        <v>8</v>
      </c>
      <c r="B14" s="40" t="s">
        <v>65</v>
      </c>
      <c r="C14" s="39" t="s">
        <v>19</v>
      </c>
      <c r="D14" s="38" t="s">
        <v>1</v>
      </c>
      <c r="E14" s="78">
        <v>4</v>
      </c>
      <c r="F14" s="84">
        <v>0</v>
      </c>
      <c r="G14" s="186">
        <f t="shared" si="0"/>
        <v>0</v>
      </c>
      <c r="H14" s="20"/>
      <c r="I14" s="20"/>
      <c r="J14" s="20"/>
      <c r="K14" s="20"/>
    </row>
    <row r="15" spans="1:11" s="3" customFormat="1" ht="30" customHeight="1">
      <c r="A15" s="31">
        <v>9</v>
      </c>
      <c r="B15" s="40" t="s">
        <v>66</v>
      </c>
      <c r="C15" s="39" t="s">
        <v>20</v>
      </c>
      <c r="D15" s="38" t="s">
        <v>1</v>
      </c>
      <c r="E15" s="78">
        <v>249</v>
      </c>
      <c r="F15" s="84">
        <v>0</v>
      </c>
      <c r="G15" s="186">
        <f t="shared" si="0"/>
        <v>0</v>
      </c>
      <c r="H15" s="20"/>
      <c r="I15" s="20"/>
      <c r="J15" s="20"/>
      <c r="K15" s="20"/>
    </row>
    <row r="16" spans="1:11" s="3" customFormat="1" ht="30" customHeight="1">
      <c r="A16" s="31">
        <v>10</v>
      </c>
      <c r="B16" s="40" t="s">
        <v>67</v>
      </c>
      <c r="C16" s="39" t="s">
        <v>35</v>
      </c>
      <c r="D16" s="38" t="s">
        <v>1</v>
      </c>
      <c r="E16" s="78">
        <v>5</v>
      </c>
      <c r="F16" s="84">
        <v>0</v>
      </c>
      <c r="G16" s="186">
        <f t="shared" si="0"/>
        <v>0</v>
      </c>
      <c r="H16" s="20"/>
      <c r="I16" s="20"/>
      <c r="J16" s="20"/>
      <c r="K16" s="20"/>
    </row>
    <row r="17" spans="1:11" s="3" customFormat="1" ht="30" customHeight="1">
      <c r="A17" s="31">
        <v>11</v>
      </c>
      <c r="B17" s="40" t="s">
        <v>2</v>
      </c>
      <c r="C17" s="39" t="s">
        <v>37</v>
      </c>
      <c r="D17" s="38" t="s">
        <v>1</v>
      </c>
      <c r="E17" s="78">
        <v>4</v>
      </c>
      <c r="F17" s="84">
        <v>0</v>
      </c>
      <c r="G17" s="186">
        <f t="shared" si="0"/>
        <v>0</v>
      </c>
      <c r="H17" s="20"/>
      <c r="I17" s="20"/>
      <c r="J17" s="20"/>
      <c r="K17" s="20"/>
    </row>
    <row r="18" spans="1:11" s="3" customFormat="1" ht="30" customHeight="1">
      <c r="A18" s="31">
        <v>12</v>
      </c>
      <c r="B18" s="32" t="s">
        <v>50</v>
      </c>
      <c r="C18" s="39" t="s">
        <v>5</v>
      </c>
      <c r="D18" s="38" t="s">
        <v>1</v>
      </c>
      <c r="E18" s="78">
        <v>4</v>
      </c>
      <c r="F18" s="84">
        <v>0</v>
      </c>
      <c r="G18" s="186">
        <f t="shared" si="0"/>
        <v>0</v>
      </c>
      <c r="H18" s="20"/>
      <c r="I18" s="20"/>
      <c r="J18" s="20"/>
      <c r="K18" s="20"/>
    </row>
    <row r="19" spans="1:11" s="3" customFormat="1" ht="30" customHeight="1">
      <c r="A19" s="31">
        <v>13</v>
      </c>
      <c r="B19" s="40" t="s">
        <v>4</v>
      </c>
      <c r="C19" s="39" t="s">
        <v>48</v>
      </c>
      <c r="D19" s="38" t="s">
        <v>1</v>
      </c>
      <c r="E19" s="78">
        <v>4</v>
      </c>
      <c r="F19" s="84">
        <v>0</v>
      </c>
      <c r="G19" s="186">
        <f t="shared" si="0"/>
        <v>0</v>
      </c>
      <c r="H19" s="20"/>
      <c r="I19" s="20"/>
      <c r="J19" s="20"/>
      <c r="K19" s="20"/>
    </row>
    <row r="20" spans="1:11" s="3" customFormat="1" ht="30" customHeight="1">
      <c r="A20" s="31">
        <v>14</v>
      </c>
      <c r="B20" s="40" t="s">
        <v>68</v>
      </c>
      <c r="C20" s="39" t="s">
        <v>22</v>
      </c>
      <c r="D20" s="38" t="s">
        <v>1</v>
      </c>
      <c r="E20" s="78">
        <v>4</v>
      </c>
      <c r="F20" s="84">
        <v>0</v>
      </c>
      <c r="G20" s="186">
        <f t="shared" si="0"/>
        <v>0</v>
      </c>
      <c r="H20" s="20"/>
      <c r="I20" s="20"/>
      <c r="J20" s="20"/>
      <c r="K20" s="20"/>
    </row>
    <row r="21" spans="1:11" s="3" customFormat="1" ht="30" customHeight="1">
      <c r="A21" s="31">
        <v>15</v>
      </c>
      <c r="B21" s="40" t="s">
        <v>69</v>
      </c>
      <c r="C21" s="39" t="s">
        <v>23</v>
      </c>
      <c r="D21" s="38" t="s">
        <v>7</v>
      </c>
      <c r="E21" s="80">
        <v>0.052</v>
      </c>
      <c r="F21" s="84">
        <v>0</v>
      </c>
      <c r="G21" s="186">
        <f t="shared" si="0"/>
        <v>0</v>
      </c>
      <c r="H21" s="20"/>
      <c r="I21" s="20"/>
      <c r="J21" s="20"/>
      <c r="K21" s="20"/>
    </row>
    <row r="22" spans="1:11" s="3" customFormat="1" ht="30" customHeight="1">
      <c r="A22" s="31">
        <v>16</v>
      </c>
      <c r="B22" s="40" t="s">
        <v>61</v>
      </c>
      <c r="C22" s="39" t="s">
        <v>43</v>
      </c>
      <c r="D22" s="38" t="s">
        <v>108</v>
      </c>
      <c r="E22" s="81">
        <v>100</v>
      </c>
      <c r="F22" s="84">
        <v>0</v>
      </c>
      <c r="G22" s="186">
        <f t="shared" si="0"/>
        <v>0</v>
      </c>
      <c r="H22" s="20"/>
      <c r="I22" s="20"/>
      <c r="J22" s="20"/>
      <c r="K22" s="20"/>
    </row>
    <row r="23" spans="1:11" s="3" customFormat="1" ht="30" customHeight="1">
      <c r="A23" s="31">
        <v>17</v>
      </c>
      <c r="B23" s="40" t="s">
        <v>62</v>
      </c>
      <c r="C23" s="39" t="s">
        <v>21</v>
      </c>
      <c r="D23" s="38" t="s">
        <v>1</v>
      </c>
      <c r="E23" s="78">
        <v>4</v>
      </c>
      <c r="F23" s="84">
        <v>0</v>
      </c>
      <c r="G23" s="186">
        <f t="shared" si="0"/>
        <v>0</v>
      </c>
      <c r="H23" s="20"/>
      <c r="I23" s="20"/>
      <c r="J23" s="20"/>
      <c r="K23" s="20"/>
    </row>
    <row r="24" spans="1:11" s="3" customFormat="1" ht="30" customHeight="1">
      <c r="A24" s="31">
        <v>18</v>
      </c>
      <c r="B24" s="40" t="s">
        <v>70</v>
      </c>
      <c r="C24" s="39" t="s">
        <v>25</v>
      </c>
      <c r="D24" s="40" t="s">
        <v>1</v>
      </c>
      <c r="E24" s="78">
        <v>4</v>
      </c>
      <c r="F24" s="84">
        <v>0</v>
      </c>
      <c r="G24" s="186">
        <f t="shared" si="0"/>
        <v>0</v>
      </c>
      <c r="H24" s="20"/>
      <c r="I24" s="20"/>
      <c r="J24" s="20"/>
      <c r="K24" s="20"/>
    </row>
    <row r="25" spans="1:11" s="3" customFormat="1" ht="30" customHeight="1">
      <c r="A25" s="31">
        <v>19</v>
      </c>
      <c r="B25" s="40" t="s">
        <v>71</v>
      </c>
      <c r="C25" s="39" t="s">
        <v>26</v>
      </c>
      <c r="D25" s="38" t="s">
        <v>108</v>
      </c>
      <c r="E25" s="78">
        <v>100</v>
      </c>
      <c r="F25" s="84">
        <v>0</v>
      </c>
      <c r="G25" s="186">
        <f t="shared" si="0"/>
        <v>0</v>
      </c>
      <c r="H25" s="20"/>
      <c r="I25" s="20"/>
      <c r="J25" s="20"/>
      <c r="K25" s="20"/>
    </row>
    <row r="26" spans="1:11" s="3" customFormat="1" ht="30" customHeight="1">
      <c r="A26" s="31">
        <v>20</v>
      </c>
      <c r="B26" s="40" t="s">
        <v>72</v>
      </c>
      <c r="C26" s="39" t="s">
        <v>73</v>
      </c>
      <c r="D26" s="38" t="s">
        <v>109</v>
      </c>
      <c r="E26" s="78">
        <v>2.3</v>
      </c>
      <c r="F26" s="84">
        <v>0</v>
      </c>
      <c r="G26" s="186">
        <f t="shared" si="0"/>
        <v>0</v>
      </c>
      <c r="H26" s="20"/>
      <c r="I26" s="20"/>
      <c r="J26" s="20"/>
      <c r="K26" s="20"/>
    </row>
    <row r="27" spans="1:11" s="3" customFormat="1" ht="30" customHeight="1">
      <c r="A27" s="31">
        <v>21</v>
      </c>
      <c r="B27" s="40" t="s">
        <v>6</v>
      </c>
      <c r="C27" s="39" t="s">
        <v>24</v>
      </c>
      <c r="D27" s="42" t="s">
        <v>109</v>
      </c>
      <c r="E27" s="78">
        <v>2.3</v>
      </c>
      <c r="F27" s="84">
        <v>0</v>
      </c>
      <c r="G27" s="186">
        <f t="shared" si="0"/>
        <v>0</v>
      </c>
      <c r="H27" s="20"/>
      <c r="I27" s="20"/>
      <c r="J27" s="20"/>
      <c r="K27" s="20"/>
    </row>
    <row r="28" spans="1:11" s="3" customFormat="1" ht="30" customHeight="1">
      <c r="A28" s="31">
        <v>22</v>
      </c>
      <c r="B28" s="43" t="s">
        <v>74</v>
      </c>
      <c r="C28" s="44" t="s">
        <v>15</v>
      </c>
      <c r="D28" s="42" t="s">
        <v>109</v>
      </c>
      <c r="E28" s="78">
        <v>1.7</v>
      </c>
      <c r="F28" s="84">
        <v>0</v>
      </c>
      <c r="G28" s="186">
        <f t="shared" si="0"/>
        <v>0</v>
      </c>
      <c r="H28" s="20"/>
      <c r="I28" s="20"/>
      <c r="J28" s="20"/>
      <c r="K28" s="20"/>
    </row>
    <row r="29" spans="1:11" s="3" customFormat="1" ht="30" customHeight="1">
      <c r="A29" s="35">
        <v>23</v>
      </c>
      <c r="B29" s="36" t="s">
        <v>75</v>
      </c>
      <c r="C29" s="162" t="s">
        <v>76</v>
      </c>
      <c r="D29" s="169" t="s">
        <v>109</v>
      </c>
      <c r="E29" s="146">
        <v>1.7</v>
      </c>
      <c r="F29" s="147">
        <v>0</v>
      </c>
      <c r="G29" s="187">
        <f t="shared" si="0"/>
        <v>0</v>
      </c>
      <c r="H29" s="20"/>
      <c r="I29" s="20"/>
      <c r="J29" s="20"/>
      <c r="K29" s="20"/>
    </row>
    <row r="30" spans="1:11" s="3" customFormat="1" ht="30" customHeight="1">
      <c r="A30" s="188"/>
      <c r="B30" s="174"/>
      <c r="C30" s="175" t="s">
        <v>16</v>
      </c>
      <c r="D30" s="173"/>
      <c r="E30" s="173"/>
      <c r="F30" s="184"/>
      <c r="G30" s="189">
        <f>SUM(G31:G37)</f>
        <v>0</v>
      </c>
      <c r="H30" s="20"/>
      <c r="I30" s="20"/>
      <c r="J30" s="20"/>
      <c r="K30" s="20"/>
    </row>
    <row r="31" spans="1:11" s="3" customFormat="1" ht="30" customHeight="1">
      <c r="A31" s="148">
        <v>24</v>
      </c>
      <c r="B31" s="149" t="s">
        <v>3</v>
      </c>
      <c r="C31" s="170" t="s">
        <v>54</v>
      </c>
      <c r="D31" s="171" t="s">
        <v>1</v>
      </c>
      <c r="E31" s="151">
        <v>4</v>
      </c>
      <c r="F31" s="172">
        <v>0</v>
      </c>
      <c r="G31" s="185">
        <f t="shared" si="0"/>
        <v>0</v>
      </c>
      <c r="H31" s="20"/>
      <c r="I31" s="20"/>
      <c r="J31" s="20"/>
      <c r="K31" s="20"/>
    </row>
    <row r="32" spans="1:11" s="3" customFormat="1" ht="30" customHeight="1">
      <c r="A32" s="31">
        <v>25</v>
      </c>
      <c r="B32" s="40" t="s">
        <v>3</v>
      </c>
      <c r="C32" s="39" t="s">
        <v>49</v>
      </c>
      <c r="D32" s="38" t="s">
        <v>8</v>
      </c>
      <c r="E32" s="78">
        <v>4.2</v>
      </c>
      <c r="F32" s="84">
        <v>0</v>
      </c>
      <c r="G32" s="186">
        <f t="shared" si="0"/>
        <v>0</v>
      </c>
      <c r="H32" s="20"/>
      <c r="I32" s="20"/>
      <c r="J32" s="20"/>
      <c r="K32" s="20"/>
    </row>
    <row r="33" spans="1:11" s="3" customFormat="1" ht="30" customHeight="1">
      <c r="A33" s="31">
        <v>26</v>
      </c>
      <c r="B33" s="40" t="s">
        <v>3</v>
      </c>
      <c r="C33" s="39" t="s">
        <v>9</v>
      </c>
      <c r="D33" s="38" t="s">
        <v>8</v>
      </c>
      <c r="E33" s="78">
        <v>12</v>
      </c>
      <c r="F33" s="84">
        <v>0</v>
      </c>
      <c r="G33" s="186">
        <f t="shared" si="0"/>
        <v>0</v>
      </c>
      <c r="H33" s="20"/>
      <c r="I33" s="20"/>
      <c r="J33" s="20"/>
      <c r="K33" s="20"/>
    </row>
    <row r="34" spans="1:11" s="3" customFormat="1" ht="30" customHeight="1">
      <c r="A34" s="31">
        <v>27</v>
      </c>
      <c r="B34" s="40" t="s">
        <v>3</v>
      </c>
      <c r="C34" s="39" t="s">
        <v>30</v>
      </c>
      <c r="D34" s="38" t="s">
        <v>109</v>
      </c>
      <c r="E34" s="78">
        <v>2.3</v>
      </c>
      <c r="F34" s="84">
        <v>0</v>
      </c>
      <c r="G34" s="186">
        <f t="shared" si="0"/>
        <v>0</v>
      </c>
      <c r="H34" s="20"/>
      <c r="I34" s="20"/>
      <c r="J34" s="20"/>
      <c r="K34" s="20"/>
    </row>
    <row r="35" spans="1:11" s="3" customFormat="1" ht="30" customHeight="1">
      <c r="A35" s="31">
        <v>28</v>
      </c>
      <c r="B35" s="40" t="s">
        <v>3</v>
      </c>
      <c r="C35" s="39" t="s">
        <v>46</v>
      </c>
      <c r="D35" s="38" t="s">
        <v>109</v>
      </c>
      <c r="E35" s="78">
        <v>77.5</v>
      </c>
      <c r="F35" s="84">
        <v>0</v>
      </c>
      <c r="G35" s="186">
        <f t="shared" si="0"/>
        <v>0</v>
      </c>
      <c r="H35" s="20"/>
      <c r="I35" s="20"/>
      <c r="J35" s="20"/>
      <c r="K35" s="20"/>
    </row>
    <row r="36" spans="1:11" s="3" customFormat="1" ht="30" customHeight="1">
      <c r="A36" s="31">
        <v>29</v>
      </c>
      <c r="B36" s="40" t="s">
        <v>3</v>
      </c>
      <c r="C36" s="39" t="s">
        <v>31</v>
      </c>
      <c r="D36" s="38" t="s">
        <v>1</v>
      </c>
      <c r="E36" s="78">
        <v>523</v>
      </c>
      <c r="F36" s="84">
        <v>0</v>
      </c>
      <c r="G36" s="186">
        <f t="shared" si="0"/>
        <v>0</v>
      </c>
      <c r="H36" s="20"/>
      <c r="I36" s="20"/>
      <c r="J36" s="20"/>
      <c r="K36" s="20"/>
    </row>
    <row r="37" spans="1:11" s="3" customFormat="1" ht="30" customHeight="1" thickBot="1">
      <c r="A37" s="35">
        <v>30</v>
      </c>
      <c r="B37" s="36" t="s">
        <v>3</v>
      </c>
      <c r="C37" s="144" t="s">
        <v>47</v>
      </c>
      <c r="D37" s="145" t="s">
        <v>109</v>
      </c>
      <c r="E37" s="146">
        <v>10</v>
      </c>
      <c r="F37" s="147">
        <v>0</v>
      </c>
      <c r="G37" s="187">
        <f t="shared" si="0"/>
        <v>0</v>
      </c>
      <c r="H37" s="20"/>
      <c r="I37" s="20"/>
      <c r="J37" s="20"/>
      <c r="K37" s="20"/>
    </row>
    <row r="38" spans="1:11" s="3" customFormat="1" ht="30" customHeight="1" thickBot="1">
      <c r="A38" s="153"/>
      <c r="B38" s="154"/>
      <c r="C38" s="155" t="s">
        <v>140</v>
      </c>
      <c r="D38" s="156"/>
      <c r="E38" s="157"/>
      <c r="F38" s="158"/>
      <c r="G38" s="159">
        <f>SUM(G39:G42)</f>
        <v>0</v>
      </c>
      <c r="H38" s="20"/>
      <c r="I38" s="20"/>
      <c r="J38" s="20"/>
      <c r="K38" s="20"/>
    </row>
    <row r="39" spans="1:11" s="1" customFormat="1" ht="30" customHeight="1">
      <c r="A39" s="148">
        <v>31</v>
      </c>
      <c r="B39" s="149" t="s">
        <v>77</v>
      </c>
      <c r="C39" s="150" t="s">
        <v>136</v>
      </c>
      <c r="D39" s="149" t="s">
        <v>108</v>
      </c>
      <c r="E39" s="151">
        <v>134</v>
      </c>
      <c r="F39" s="152">
        <v>0</v>
      </c>
      <c r="G39" s="185">
        <f t="shared" si="0"/>
        <v>0</v>
      </c>
      <c r="H39" s="20"/>
      <c r="I39" s="20"/>
      <c r="J39" s="20"/>
      <c r="K39" s="20"/>
    </row>
    <row r="40" spans="1:11" s="1" customFormat="1" ht="30" customHeight="1">
      <c r="A40" s="31">
        <v>32</v>
      </c>
      <c r="B40" s="40" t="s">
        <v>78</v>
      </c>
      <c r="C40" s="45" t="s">
        <v>137</v>
      </c>
      <c r="D40" s="40" t="s">
        <v>108</v>
      </c>
      <c r="E40" s="78">
        <v>1277</v>
      </c>
      <c r="F40" s="83">
        <v>0</v>
      </c>
      <c r="G40" s="186">
        <f t="shared" si="0"/>
        <v>0</v>
      </c>
      <c r="H40" s="20"/>
      <c r="I40" s="20"/>
      <c r="J40" s="20"/>
      <c r="K40" s="20"/>
    </row>
    <row r="41" spans="1:11" s="1" customFormat="1" ht="30" customHeight="1">
      <c r="A41" s="31">
        <v>33</v>
      </c>
      <c r="B41" s="40" t="s">
        <v>79</v>
      </c>
      <c r="C41" s="45" t="s">
        <v>27</v>
      </c>
      <c r="D41" s="40" t="s">
        <v>108</v>
      </c>
      <c r="E41" s="78">
        <f>SUM(E39:E40)</f>
        <v>1411</v>
      </c>
      <c r="F41" s="83">
        <v>0</v>
      </c>
      <c r="G41" s="186">
        <f t="shared" si="0"/>
        <v>0</v>
      </c>
      <c r="H41" s="20"/>
      <c r="I41" s="20"/>
      <c r="J41" s="20"/>
      <c r="K41" s="20"/>
    </row>
    <row r="42" spans="1:11" s="1" customFormat="1" ht="30" customHeight="1">
      <c r="A42" s="46"/>
      <c r="B42" s="50"/>
      <c r="C42" s="47" t="s">
        <v>16</v>
      </c>
      <c r="D42" s="48"/>
      <c r="E42" s="82"/>
      <c r="F42" s="83"/>
      <c r="G42" s="186">
        <f>SUM(G43:G43)</f>
        <v>0</v>
      </c>
      <c r="H42" s="20"/>
      <c r="I42" s="20"/>
      <c r="J42" s="20"/>
      <c r="K42" s="20"/>
    </row>
    <row r="43" spans="1:11" s="1" customFormat="1" ht="30" customHeight="1" thickBot="1">
      <c r="A43" s="31">
        <v>34</v>
      </c>
      <c r="B43" s="40" t="s">
        <v>3</v>
      </c>
      <c r="C43" s="45" t="s">
        <v>28</v>
      </c>
      <c r="D43" s="40" t="s">
        <v>17</v>
      </c>
      <c r="E43" s="78">
        <v>35.3</v>
      </c>
      <c r="F43" s="83">
        <v>0</v>
      </c>
      <c r="G43" s="186">
        <f t="shared" si="0"/>
        <v>0</v>
      </c>
      <c r="H43" s="20"/>
      <c r="I43" s="20"/>
      <c r="J43" s="20"/>
      <c r="K43" s="20"/>
    </row>
    <row r="44" spans="1:11" s="1" customFormat="1" ht="30" customHeight="1" thickBot="1">
      <c r="A44" s="160"/>
      <c r="B44" s="161"/>
      <c r="C44" s="155" t="s">
        <v>14</v>
      </c>
      <c r="D44" s="161"/>
      <c r="E44" s="161"/>
      <c r="F44" s="163"/>
      <c r="G44" s="159">
        <f>SUM(G45)</f>
        <v>0</v>
      </c>
      <c r="H44" s="20"/>
      <c r="I44" s="20"/>
      <c r="J44" s="20"/>
      <c r="K44" s="20"/>
    </row>
    <row r="45" spans="1:11" ht="30" customHeight="1" thickBot="1">
      <c r="A45" s="164">
        <v>35</v>
      </c>
      <c r="B45" s="165" t="s">
        <v>50</v>
      </c>
      <c r="C45" s="166" t="s">
        <v>38</v>
      </c>
      <c r="D45" s="167" t="s">
        <v>7</v>
      </c>
      <c r="E45" s="81">
        <v>15.6</v>
      </c>
      <c r="F45" s="168">
        <v>0</v>
      </c>
      <c r="G45" s="190">
        <f t="shared" si="0"/>
        <v>0</v>
      </c>
      <c r="H45" s="20"/>
      <c r="I45" s="20"/>
      <c r="J45" s="20"/>
      <c r="K45" s="20"/>
    </row>
    <row r="46" spans="1:11" ht="30" customHeight="1" thickBot="1">
      <c r="A46" s="153"/>
      <c r="B46" s="154"/>
      <c r="C46" s="155" t="s">
        <v>110</v>
      </c>
      <c r="D46" s="156"/>
      <c r="E46" s="157"/>
      <c r="F46" s="163"/>
      <c r="G46" s="159">
        <f>SUM(ROSTLINY!G3:G12)</f>
        <v>0</v>
      </c>
      <c r="H46" s="20"/>
      <c r="I46" s="20"/>
      <c r="J46" s="20"/>
      <c r="K46" s="20"/>
    </row>
    <row r="47" spans="1:11" ht="30" customHeight="1">
      <c r="A47" s="7"/>
      <c r="B47" s="7"/>
      <c r="C47" s="8"/>
      <c r="D47" s="7"/>
      <c r="E47" s="7"/>
      <c r="H47" s="20"/>
      <c r="I47" s="20"/>
      <c r="J47" s="20"/>
      <c r="K47" s="20"/>
    </row>
  </sheetData>
  <sheetProtection/>
  <mergeCells count="1">
    <mergeCell ref="A1:C1"/>
  </mergeCells>
  <printOptions/>
  <pageMargins left="0.984251968503937" right="0.3937007874015748" top="0.5905511811023623" bottom="0.3937007874015748" header="0.5118110236220472" footer="0.5118110236220472"/>
  <pageSetup horizontalDpi="300" verticalDpi="300" orientation="portrait" paperSize="9" scale="70" r:id="rId1"/>
  <rowBreaks count="1" manualBreakCount="1">
    <brk id="2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showGridLines="0" view="pageBreakPreview" zoomScaleSheetLayoutView="100" workbookViewId="0" topLeftCell="A13">
      <selection activeCell="C6" sqref="C6"/>
    </sheetView>
  </sheetViews>
  <sheetFormatPr defaultColWidth="9.00390625" defaultRowHeight="12.75"/>
  <cols>
    <col min="1" max="1" width="12.125" style="0" customWidth="1"/>
    <col min="2" max="2" width="14.125" style="0" customWidth="1"/>
    <col min="3" max="3" width="45.375" style="2" customWidth="1"/>
    <col min="4" max="5" width="6.375" style="0" customWidth="1"/>
    <col min="6" max="6" width="9.125" style="100" customWidth="1"/>
    <col min="7" max="7" width="11.125" style="94" customWidth="1"/>
    <col min="8" max="8" width="11.125" style="136" customWidth="1"/>
  </cols>
  <sheetData>
    <row r="1" spans="1:8" ht="15.75">
      <c r="A1" s="193" t="s">
        <v>40</v>
      </c>
      <c r="B1" s="194"/>
      <c r="C1" s="194"/>
      <c r="D1" s="51"/>
      <c r="E1" s="51"/>
      <c r="F1" s="99"/>
      <c r="G1" s="93"/>
      <c r="H1" s="133"/>
    </row>
    <row r="2" spans="1:8" ht="16.5" thickBot="1">
      <c r="A2" s="51"/>
      <c r="B2" s="51"/>
      <c r="C2" s="52"/>
      <c r="D2" s="51"/>
      <c r="E2" s="51"/>
      <c r="F2" s="99"/>
      <c r="G2" s="93"/>
      <c r="H2" s="133"/>
    </row>
    <row r="3" spans="1:18" ht="49.5" customHeight="1" thickBot="1">
      <c r="A3" s="53" t="s">
        <v>10</v>
      </c>
      <c r="B3" s="54" t="s">
        <v>13</v>
      </c>
      <c r="C3" s="54" t="s">
        <v>11</v>
      </c>
      <c r="D3" s="54" t="s">
        <v>0</v>
      </c>
      <c r="E3" s="181" t="s">
        <v>12</v>
      </c>
      <c r="F3" s="95" t="s">
        <v>111</v>
      </c>
      <c r="G3" s="88" t="s">
        <v>116</v>
      </c>
      <c r="H3" s="134"/>
      <c r="I3" s="11"/>
      <c r="J3" s="11"/>
      <c r="K3" s="11"/>
      <c r="L3" s="9"/>
      <c r="M3" s="9"/>
      <c r="N3" s="9"/>
      <c r="O3" s="9"/>
      <c r="P3" s="9"/>
      <c r="Q3" s="7"/>
      <c r="R3" s="7"/>
    </row>
    <row r="4" spans="1:18" ht="30" customHeight="1" thickBot="1">
      <c r="A4" s="55"/>
      <c r="B4" s="56"/>
      <c r="C4" s="57"/>
      <c r="D4" s="56"/>
      <c r="E4" s="56"/>
      <c r="F4" s="192"/>
      <c r="G4" s="89"/>
      <c r="H4" s="134"/>
      <c r="I4" s="14"/>
      <c r="J4" s="14"/>
      <c r="K4" s="14"/>
      <c r="L4" s="14"/>
      <c r="M4" s="14"/>
      <c r="N4" s="14"/>
      <c r="O4" s="14"/>
      <c r="P4" s="14"/>
      <c r="Q4" s="7"/>
      <c r="R4" s="7"/>
    </row>
    <row r="5" spans="1:18" ht="30" customHeight="1">
      <c r="A5" s="59"/>
      <c r="B5" s="60"/>
      <c r="C5" s="61" t="s">
        <v>42</v>
      </c>
      <c r="D5" s="60"/>
      <c r="E5" s="191"/>
      <c r="F5" s="97"/>
      <c r="G5" s="91">
        <f>SUM(G6:G8)</f>
        <v>0</v>
      </c>
      <c r="H5" s="134"/>
      <c r="I5" s="14"/>
      <c r="J5" s="14"/>
      <c r="K5" s="14"/>
      <c r="L5" s="14"/>
      <c r="M5" s="14"/>
      <c r="N5" s="14"/>
      <c r="O5" s="14"/>
      <c r="P5" s="14"/>
      <c r="Q5" s="7"/>
      <c r="R5" s="7"/>
    </row>
    <row r="6" spans="1:18" ht="34.5" customHeight="1">
      <c r="A6" s="62">
        <v>36</v>
      </c>
      <c r="B6" s="43"/>
      <c r="C6" s="33" t="s">
        <v>138</v>
      </c>
      <c r="D6" s="63" t="s">
        <v>114</v>
      </c>
      <c r="E6" s="64">
        <v>4</v>
      </c>
      <c r="F6" s="96">
        <v>0</v>
      </c>
      <c r="G6" s="90">
        <f aca="true" t="shared" si="0" ref="G6:G12">F6*E6</f>
        <v>0</v>
      </c>
      <c r="H6" s="134"/>
      <c r="I6" s="9"/>
      <c r="J6" s="10"/>
      <c r="K6" s="9"/>
      <c r="O6" s="14"/>
      <c r="P6" s="14"/>
      <c r="Q6" s="7"/>
      <c r="R6" s="7"/>
    </row>
    <row r="7" spans="1:18" ht="30" customHeight="1">
      <c r="A7" s="62">
        <v>37</v>
      </c>
      <c r="B7" s="43"/>
      <c r="C7" s="33" t="s">
        <v>113</v>
      </c>
      <c r="D7" s="63" t="s">
        <v>114</v>
      </c>
      <c r="E7" s="64">
        <f>E10</f>
        <v>5</v>
      </c>
      <c r="F7" s="96">
        <v>0</v>
      </c>
      <c r="G7" s="90">
        <f t="shared" si="0"/>
        <v>0</v>
      </c>
      <c r="H7" s="134"/>
      <c r="I7" s="9"/>
      <c r="J7" s="10"/>
      <c r="K7" s="9"/>
      <c r="O7" s="14"/>
      <c r="P7" s="14"/>
      <c r="Q7" s="7"/>
      <c r="R7" s="7"/>
    </row>
    <row r="8" spans="1:18" ht="30" customHeight="1">
      <c r="A8" s="62">
        <v>38</v>
      </c>
      <c r="B8" s="43"/>
      <c r="C8" s="33" t="s">
        <v>115</v>
      </c>
      <c r="D8" s="63" t="s">
        <v>114</v>
      </c>
      <c r="E8" s="64">
        <f>E11</f>
        <v>2</v>
      </c>
      <c r="F8" s="96">
        <v>0</v>
      </c>
      <c r="G8" s="90">
        <f t="shared" si="0"/>
        <v>0</v>
      </c>
      <c r="H8" s="134"/>
      <c r="I8" s="9"/>
      <c r="J8" s="10"/>
      <c r="K8" s="9"/>
      <c r="O8" s="14"/>
      <c r="P8" s="14"/>
      <c r="Q8" s="7"/>
      <c r="R8" s="7"/>
    </row>
    <row r="9" spans="1:18" ht="30" customHeight="1">
      <c r="A9" s="59"/>
      <c r="B9" s="60"/>
      <c r="C9" s="61" t="s">
        <v>16</v>
      </c>
      <c r="D9" s="60"/>
      <c r="E9" s="191"/>
      <c r="F9" s="97"/>
      <c r="G9" s="91">
        <f>SUM(G10:G12)</f>
        <v>0</v>
      </c>
      <c r="H9" s="134"/>
      <c r="I9" s="12"/>
      <c r="J9" s="20"/>
      <c r="K9" s="9"/>
      <c r="L9" s="13"/>
      <c r="M9" s="13"/>
      <c r="N9" s="13"/>
      <c r="O9" s="13"/>
      <c r="P9" s="13"/>
      <c r="Q9" s="7"/>
      <c r="R9" s="7"/>
    </row>
    <row r="10" spans="1:18" ht="30" customHeight="1">
      <c r="A10" s="58">
        <v>39</v>
      </c>
      <c r="B10" s="34" t="s">
        <v>3</v>
      </c>
      <c r="C10" s="33" t="s">
        <v>141</v>
      </c>
      <c r="D10" s="64" t="s">
        <v>114</v>
      </c>
      <c r="E10" s="64">
        <v>5</v>
      </c>
      <c r="F10" s="96">
        <v>0</v>
      </c>
      <c r="G10" s="90">
        <f>F10*E10</f>
        <v>0</v>
      </c>
      <c r="H10" s="134"/>
      <c r="I10" s="19"/>
      <c r="J10" s="20"/>
      <c r="K10" s="9"/>
      <c r="L10" s="13"/>
      <c r="M10" s="13"/>
      <c r="N10" s="13"/>
      <c r="O10" s="13"/>
      <c r="P10" s="13"/>
      <c r="Q10" s="7"/>
      <c r="R10" s="7"/>
    </row>
    <row r="11" spans="1:18" ht="30" customHeight="1">
      <c r="A11" s="58">
        <v>40</v>
      </c>
      <c r="B11" s="34" t="s">
        <v>3</v>
      </c>
      <c r="C11" s="33" t="s">
        <v>142</v>
      </c>
      <c r="D11" s="64" t="s">
        <v>114</v>
      </c>
      <c r="E11" s="64">
        <v>2</v>
      </c>
      <c r="F11" s="96">
        <v>0</v>
      </c>
      <c r="G11" s="90">
        <f t="shared" si="0"/>
        <v>0</v>
      </c>
      <c r="H11" s="134"/>
      <c r="I11" s="19"/>
      <c r="J11" s="20"/>
      <c r="K11" s="9"/>
      <c r="L11" s="13"/>
      <c r="M11" s="13"/>
      <c r="N11" s="13"/>
      <c r="O11" s="13"/>
      <c r="P11" s="13"/>
      <c r="Q11" s="7"/>
      <c r="R11" s="7"/>
    </row>
    <row r="12" spans="1:18" ht="40.5" customHeight="1">
      <c r="A12" s="58">
        <v>41</v>
      </c>
      <c r="B12" s="34" t="s">
        <v>3</v>
      </c>
      <c r="C12" s="33" t="s">
        <v>143</v>
      </c>
      <c r="D12" s="64" t="s">
        <v>114</v>
      </c>
      <c r="E12" s="64">
        <v>4</v>
      </c>
      <c r="F12" s="96">
        <v>0</v>
      </c>
      <c r="G12" s="90">
        <f t="shared" si="0"/>
        <v>0</v>
      </c>
      <c r="H12" s="134"/>
      <c r="I12" s="19"/>
      <c r="J12" s="20"/>
      <c r="K12" s="9"/>
      <c r="L12" s="13"/>
      <c r="M12" s="13"/>
      <c r="N12" s="13"/>
      <c r="O12" s="13"/>
      <c r="P12" s="13"/>
      <c r="Q12" s="7"/>
      <c r="R12" s="7"/>
    </row>
    <row r="13" spans="1:18" ht="30" customHeight="1">
      <c r="A13" s="65"/>
      <c r="B13" s="65"/>
      <c r="C13" s="66"/>
      <c r="D13" s="65"/>
      <c r="E13" s="65"/>
      <c r="F13" s="98"/>
      <c r="G13" s="92"/>
      <c r="H13" s="134"/>
      <c r="I13" s="14"/>
      <c r="J13" s="14"/>
      <c r="K13" s="14"/>
      <c r="L13" s="13"/>
      <c r="M13" s="13"/>
      <c r="N13" s="13"/>
      <c r="O13" s="13"/>
      <c r="P13" s="13"/>
      <c r="Q13" s="7"/>
      <c r="R13" s="7"/>
    </row>
    <row r="14" spans="1:18" ht="30" customHeight="1">
      <c r="A14" s="195"/>
      <c r="B14" s="196"/>
      <c r="C14" s="196"/>
      <c r="D14" s="196"/>
      <c r="E14" s="196"/>
      <c r="F14" s="196"/>
      <c r="G14" s="196"/>
      <c r="H14" s="135"/>
      <c r="I14" s="14"/>
      <c r="J14" s="14"/>
      <c r="K14" s="14"/>
      <c r="L14" s="13"/>
      <c r="M14" s="13"/>
      <c r="N14" s="13"/>
      <c r="O14" s="13"/>
      <c r="P14" s="13"/>
      <c r="Q14" s="7"/>
      <c r="R14" s="7"/>
    </row>
  </sheetData>
  <sheetProtection/>
  <mergeCells count="2">
    <mergeCell ref="A1:C1"/>
    <mergeCell ref="A14:G14"/>
  </mergeCells>
  <printOptions/>
  <pageMargins left="0.984251968503937" right="0.3937007874015748" top="0.5905511811023623" bottom="0.3937007874015748" header="0.5118110236220472" footer="0.5118110236220472"/>
  <pageSetup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view="pageBreakPreview" zoomScaleSheetLayoutView="100" workbookViewId="0" topLeftCell="A16">
      <selection activeCell="G12" sqref="G12"/>
    </sheetView>
  </sheetViews>
  <sheetFormatPr defaultColWidth="9.00390625" defaultRowHeight="31.5" customHeight="1"/>
  <cols>
    <col min="1" max="1" width="15.625" style="0" customWidth="1"/>
    <col min="2" max="2" width="37.625" style="2" customWidth="1"/>
    <col min="3" max="3" width="25.75390625" style="2" customWidth="1"/>
    <col min="4" max="4" width="14.875" style="2" customWidth="1"/>
    <col min="5" max="5" width="11.00390625" style="0" customWidth="1"/>
    <col min="6" max="6" width="10.375" style="0" customWidth="1"/>
    <col min="7" max="7" width="14.875" style="0" customWidth="1"/>
    <col min="8" max="8" width="14.875" style="141" customWidth="1"/>
    <col min="10" max="10" width="54.875" style="0" customWidth="1"/>
  </cols>
  <sheetData>
    <row r="1" spans="1:14" ht="31.5" customHeight="1" thickBot="1">
      <c r="A1" s="109"/>
      <c r="B1" s="30" t="s">
        <v>29</v>
      </c>
      <c r="C1" s="30"/>
      <c r="D1" s="30"/>
      <c r="E1" s="77"/>
      <c r="F1" s="77"/>
      <c r="G1" s="110"/>
      <c r="H1" s="137"/>
      <c r="J1" s="20"/>
      <c r="K1" s="20"/>
      <c r="L1" s="20"/>
      <c r="M1" s="20"/>
      <c r="N1" s="20"/>
    </row>
    <row r="2" spans="1:14" ht="31.5" customHeight="1">
      <c r="A2" s="104"/>
      <c r="B2" s="105" t="s">
        <v>32</v>
      </c>
      <c r="C2" s="106" t="s">
        <v>81</v>
      </c>
      <c r="D2" s="106" t="s">
        <v>82</v>
      </c>
      <c r="E2" s="107" t="s">
        <v>83</v>
      </c>
      <c r="F2" s="106" t="s">
        <v>117</v>
      </c>
      <c r="G2" s="108" t="s">
        <v>112</v>
      </c>
      <c r="H2" s="138"/>
      <c r="J2" s="20"/>
      <c r="K2" s="20"/>
      <c r="L2" s="20"/>
      <c r="M2" s="20"/>
      <c r="N2" s="20"/>
    </row>
    <row r="3" spans="1:14" ht="31.5" customHeight="1">
      <c r="A3" s="67">
        <v>42</v>
      </c>
      <c r="B3" s="68" t="s">
        <v>80</v>
      </c>
      <c r="C3" s="68" t="s">
        <v>89</v>
      </c>
      <c r="D3" s="38" t="s">
        <v>84</v>
      </c>
      <c r="E3" s="102">
        <v>4</v>
      </c>
      <c r="F3" s="38">
        <v>0</v>
      </c>
      <c r="G3" s="69">
        <f>F3*E3</f>
        <v>0</v>
      </c>
      <c r="H3" s="139"/>
      <c r="J3" s="20"/>
      <c r="K3" s="20"/>
      <c r="L3" s="20"/>
      <c r="M3" s="20"/>
      <c r="N3" s="20"/>
    </row>
    <row r="4" spans="1:14" ht="31.5" customHeight="1">
      <c r="A4" s="70"/>
      <c r="B4" s="47" t="s">
        <v>33</v>
      </c>
      <c r="C4" s="47"/>
      <c r="D4" s="71"/>
      <c r="E4" s="82"/>
      <c r="F4" s="48"/>
      <c r="G4" s="49"/>
      <c r="H4" s="139"/>
      <c r="J4" s="20"/>
      <c r="K4" s="20"/>
      <c r="L4" s="20"/>
      <c r="M4" s="20"/>
      <c r="N4" s="20"/>
    </row>
    <row r="5" spans="1:14" ht="31.5" customHeight="1">
      <c r="A5" s="31">
        <v>43</v>
      </c>
      <c r="B5" s="68" t="s">
        <v>98</v>
      </c>
      <c r="C5" s="68" t="s">
        <v>90</v>
      </c>
      <c r="D5" s="38" t="s">
        <v>85</v>
      </c>
      <c r="E5" s="102">
        <v>18</v>
      </c>
      <c r="F5" s="38">
        <v>0</v>
      </c>
      <c r="G5" s="69">
        <f>F5*E5</f>
        <v>0</v>
      </c>
      <c r="H5" s="139"/>
      <c r="J5" s="20"/>
      <c r="K5" s="20"/>
      <c r="L5" s="20"/>
      <c r="M5" s="20"/>
      <c r="N5" s="20"/>
    </row>
    <row r="6" spans="1:14" ht="31.5" customHeight="1">
      <c r="A6" s="31">
        <v>44</v>
      </c>
      <c r="B6" s="68" t="s">
        <v>99</v>
      </c>
      <c r="C6" s="68" t="s">
        <v>91</v>
      </c>
      <c r="D6" s="38" t="s">
        <v>86</v>
      </c>
      <c r="E6" s="102">
        <v>27</v>
      </c>
      <c r="F6" s="38">
        <v>0</v>
      </c>
      <c r="G6" s="69">
        <f aca="true" t="shared" si="0" ref="G6:G11">F6*E6</f>
        <v>0</v>
      </c>
      <c r="H6" s="139"/>
      <c r="J6" s="20"/>
      <c r="K6" s="20"/>
      <c r="L6" s="20"/>
      <c r="M6" s="20"/>
      <c r="N6" s="20"/>
    </row>
    <row r="7" spans="1:14" ht="31.5" customHeight="1">
      <c r="A7" s="31">
        <v>45</v>
      </c>
      <c r="B7" s="68" t="s">
        <v>101</v>
      </c>
      <c r="C7" s="68" t="s">
        <v>92</v>
      </c>
      <c r="D7" s="38" t="s">
        <v>86</v>
      </c>
      <c r="E7" s="102">
        <v>72</v>
      </c>
      <c r="F7" s="38">
        <v>0</v>
      </c>
      <c r="G7" s="69">
        <f t="shared" si="0"/>
        <v>0</v>
      </c>
      <c r="H7" s="139"/>
      <c r="J7" s="20"/>
      <c r="K7" s="20"/>
      <c r="L7" s="20"/>
      <c r="M7" s="20"/>
      <c r="N7" s="20"/>
    </row>
    <row r="8" spans="1:14" ht="31.5" customHeight="1">
      <c r="A8" s="31">
        <v>46</v>
      </c>
      <c r="B8" s="68" t="s">
        <v>100</v>
      </c>
      <c r="C8" s="68" t="s">
        <v>93</v>
      </c>
      <c r="D8" s="38" t="s">
        <v>87</v>
      </c>
      <c r="E8" s="102">
        <v>36</v>
      </c>
      <c r="F8" s="38">
        <v>0</v>
      </c>
      <c r="G8" s="69">
        <f t="shared" si="0"/>
        <v>0</v>
      </c>
      <c r="H8" s="139"/>
      <c r="J8" s="20"/>
      <c r="K8" s="20"/>
      <c r="L8" s="20"/>
      <c r="M8" s="20"/>
      <c r="N8" s="20"/>
    </row>
    <row r="9" spans="1:14" ht="31.5" customHeight="1">
      <c r="A9" s="31">
        <v>47</v>
      </c>
      <c r="B9" s="68" t="s">
        <v>102</v>
      </c>
      <c r="C9" s="68" t="s">
        <v>97</v>
      </c>
      <c r="D9" s="38" t="s">
        <v>88</v>
      </c>
      <c r="E9" s="102">
        <v>5</v>
      </c>
      <c r="F9" s="38">
        <v>0</v>
      </c>
      <c r="G9" s="69">
        <f t="shared" si="0"/>
        <v>0</v>
      </c>
      <c r="H9" s="139"/>
      <c r="J9" s="20"/>
      <c r="K9" s="20"/>
      <c r="L9" s="20"/>
      <c r="M9" s="20"/>
      <c r="N9" s="20"/>
    </row>
    <row r="10" spans="1:14" ht="31.5" customHeight="1">
      <c r="A10" s="31">
        <v>48</v>
      </c>
      <c r="B10" s="68" t="s">
        <v>103</v>
      </c>
      <c r="C10" s="68" t="s">
        <v>94</v>
      </c>
      <c r="D10" s="38" t="s">
        <v>85</v>
      </c>
      <c r="E10" s="102">
        <v>22</v>
      </c>
      <c r="F10" s="38">
        <v>0</v>
      </c>
      <c r="G10" s="69">
        <f t="shared" si="0"/>
        <v>0</v>
      </c>
      <c r="H10" s="139"/>
      <c r="J10" s="20"/>
      <c r="K10" s="20"/>
      <c r="L10" s="20"/>
      <c r="M10" s="20"/>
      <c r="N10" s="20"/>
    </row>
    <row r="11" spans="1:14" ht="31.5" customHeight="1">
      <c r="A11" s="31">
        <v>49</v>
      </c>
      <c r="B11" s="68" t="s">
        <v>104</v>
      </c>
      <c r="C11" s="68" t="s">
        <v>95</v>
      </c>
      <c r="D11" s="38" t="s">
        <v>87</v>
      </c>
      <c r="E11" s="102">
        <v>44</v>
      </c>
      <c r="F11" s="38">
        <v>0</v>
      </c>
      <c r="G11" s="69">
        <f t="shared" si="0"/>
        <v>0</v>
      </c>
      <c r="H11" s="139"/>
      <c r="J11" s="20"/>
      <c r="K11" s="20"/>
      <c r="L11" s="20"/>
      <c r="M11" s="20"/>
      <c r="N11" s="20"/>
    </row>
    <row r="12" spans="1:14" ht="31.5" customHeight="1" thickBot="1">
      <c r="A12" s="37">
        <v>50</v>
      </c>
      <c r="B12" s="72" t="s">
        <v>105</v>
      </c>
      <c r="C12" s="72" t="s">
        <v>96</v>
      </c>
      <c r="D12" s="41" t="s">
        <v>87</v>
      </c>
      <c r="E12" s="103">
        <v>30</v>
      </c>
      <c r="F12" s="41">
        <v>0</v>
      </c>
      <c r="G12" s="73">
        <f>F12*E12</f>
        <v>0</v>
      </c>
      <c r="H12" s="139"/>
      <c r="J12" s="20"/>
      <c r="K12" s="20"/>
      <c r="L12" s="20"/>
      <c r="M12" s="20"/>
      <c r="N12" s="20"/>
    </row>
    <row r="13" spans="1:8" ht="31.5" customHeight="1">
      <c r="A13" s="51"/>
      <c r="B13" s="52"/>
      <c r="C13" s="52"/>
      <c r="D13" s="52"/>
      <c r="E13" s="51"/>
      <c r="F13" s="51"/>
      <c r="G13" s="51"/>
      <c r="H13" s="140"/>
    </row>
    <row r="14" spans="1:8" ht="31.5" customHeight="1">
      <c r="A14" s="22" t="s">
        <v>106</v>
      </c>
      <c r="B14" s="52"/>
      <c r="C14" s="52"/>
      <c r="D14" s="52"/>
      <c r="E14" s="51"/>
      <c r="F14" s="51"/>
      <c r="G14" s="51"/>
      <c r="H14" s="140"/>
    </row>
    <row r="15" spans="1:9" ht="31.5" customHeight="1">
      <c r="A15" s="22" t="s">
        <v>107</v>
      </c>
      <c r="B15" s="52"/>
      <c r="C15" s="52"/>
      <c r="D15" s="52"/>
      <c r="E15" s="51"/>
      <c r="F15" s="51"/>
      <c r="G15" s="51"/>
      <c r="H15" s="140"/>
      <c r="I15" s="21"/>
    </row>
  </sheetData>
  <sheetProtection/>
  <printOptions/>
  <pageMargins left="0.984251968503937" right="0.3937007874015748" top="0.5905511811023623" bottom="0.3937007874015748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 Laibner</cp:lastModifiedBy>
  <cp:lastPrinted>2017-07-13T07:50:33Z</cp:lastPrinted>
  <dcterms:created xsi:type="dcterms:W3CDTF">2008-09-29T13:42:25Z</dcterms:created>
  <dcterms:modified xsi:type="dcterms:W3CDTF">2017-08-28T04:14:24Z</dcterms:modified>
  <cp:category/>
  <cp:version/>
  <cp:contentType/>
  <cp:contentStatus/>
</cp:coreProperties>
</file>