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485" activeTab="2"/>
  </bookViews>
  <sheets>
    <sheet name="Rekapitulace stavby" sheetId="1" r:id="rId1"/>
    <sheet name="18Z_007_PS 301 - PS 301 -..." sheetId="2" r:id="rId2"/>
    <sheet name="18Z_007_SO 300 - SO 300 -..." sheetId="3" r:id="rId3"/>
    <sheet name="18Z_007_SO 301 - SO 301 -..." sheetId="4" r:id="rId4"/>
    <sheet name="18Z_007_SO 302 - SO 302 -..." sheetId="5" r:id="rId5"/>
    <sheet name="VRN - Vedlejší rozpočtové..." sheetId="6" r:id="rId6"/>
    <sheet name="ON - Ostatní náklady" sheetId="7" r:id="rId7"/>
    <sheet name="Pokyny pro vyplnění" sheetId="8" r:id="rId8"/>
  </sheets>
  <definedNames>
    <definedName name="_xlnm._FilterDatabase" localSheetId="1" hidden="1">'18Z_007_PS 301 - PS 301 -...'!$C$83:$L$163</definedName>
    <definedName name="_xlnm._FilterDatabase" localSheetId="2" hidden="1">'18Z_007_SO 300 - SO 300 -...'!$C$90:$L$202</definedName>
    <definedName name="_xlnm._FilterDatabase" localSheetId="3" hidden="1">'18Z_007_SO 301 - SO 301 -...'!$C$93:$L$198</definedName>
    <definedName name="_xlnm._FilterDatabase" localSheetId="4" hidden="1">'18Z_007_SO 302 - SO 302 -...'!$C$87:$L$160</definedName>
    <definedName name="_xlnm._FilterDatabase" localSheetId="6" hidden="1">'ON - Ostatní náklady'!$C$82:$L$107</definedName>
    <definedName name="_xlnm._FilterDatabase" localSheetId="5" hidden="1">'VRN - Vedlejší rozpočtové...'!$C$83:$L$93</definedName>
    <definedName name="_xlnm.Print_Titles" localSheetId="1">'18Z_007_PS 301 - PS 301 -...'!$83:$83</definedName>
    <definedName name="_xlnm.Print_Titles" localSheetId="2">'18Z_007_SO 300 - SO 300 -...'!$90:$90</definedName>
    <definedName name="_xlnm.Print_Titles" localSheetId="3">'18Z_007_SO 301 - SO 301 -...'!$93:$93</definedName>
    <definedName name="_xlnm.Print_Titles" localSheetId="4">'18Z_007_SO 302 - SO 302 -...'!$87:$87</definedName>
    <definedName name="_xlnm.Print_Titles" localSheetId="6">'ON - Ostatní náklady'!$82:$82</definedName>
    <definedName name="_xlnm.Print_Titles" localSheetId="0">'Rekapitulace stavby'!$52:$52</definedName>
    <definedName name="_xlnm.Print_Titles" localSheetId="5">'VRN - Vedlejší rozpočtové...'!$83:$83</definedName>
    <definedName name="_xlnm.Print_Area" localSheetId="1">'18Z_007_PS 301 - PS 301 -...'!$C$4:$K$41,'18Z_007_PS 301 - PS 301 -...'!$C$47:$K$65,'18Z_007_PS 301 - PS 301 -...'!$C$71:$L$163</definedName>
    <definedName name="_xlnm.Print_Area" localSheetId="2">'18Z_007_SO 300 - SO 300 -...'!$C$4:$K$41,'18Z_007_SO 300 - SO 300 -...'!$C$47:$K$72,'18Z_007_SO 300 - SO 300 -...'!$C$78:$L$202</definedName>
    <definedName name="_xlnm.Print_Area" localSheetId="3">'18Z_007_SO 301 - SO 301 -...'!$C$4:$K$41,'18Z_007_SO 301 - SO 301 -...'!$C$47:$K$75,'18Z_007_SO 301 - SO 301 -...'!$C$81:$L$198</definedName>
    <definedName name="_xlnm.Print_Area" localSheetId="4">'18Z_007_SO 302 - SO 302 -...'!$C$4:$K$41,'18Z_007_SO 302 - SO 302 -...'!$C$47:$K$69,'18Z_007_SO 302 - SO 302 -...'!$C$75:$L$160</definedName>
    <definedName name="_xlnm.Print_Area" localSheetId="6">'ON - Ostatní náklady'!$C$4:$K$41,'ON - Ostatní náklady'!$C$47:$K$64,'ON - Ostatní náklady'!$C$70:$L$107</definedName>
    <definedName name="_xlnm.Print_Area" localSheetId="7">'Pokyny pro vyplnění'!$B$2:$K$71,'Pokyny pro vyplnění'!$B$74:$K$118,'Pokyny pro vyplnění'!$B$121:$K$190,'Pokyny pro vyplnění'!$B$198:$K$218</definedName>
    <definedName name="_xlnm.Print_Area" localSheetId="0">'Rekapitulace stavby'!$D$4:$AO$36,'Rekapitulace stavby'!$C$42:$AQ$61</definedName>
    <definedName name="_xlnm.Print_Area" localSheetId="5">'VRN - Vedlejší rozpočtové...'!$C$4:$K$41,'VRN - Vedlejší rozpočtové...'!$C$47:$K$65,'VRN - Vedlejší rozpočtové...'!$C$71:$L$93</definedName>
  </definedNames>
  <calcPr calcId="145621"/>
</workbook>
</file>

<file path=xl/calcChain.xml><?xml version="1.0" encoding="utf-8"?>
<calcChain xmlns="http://schemas.openxmlformats.org/spreadsheetml/2006/main">
  <c r="K39" i="7" l="1"/>
  <c r="K38" i="7"/>
  <c r="BA60" i="1" s="1"/>
  <c r="K37" i="7"/>
  <c r="AZ60" i="1"/>
  <c r="BI107" i="7"/>
  <c r="BH107" i="7"/>
  <c r="BG107" i="7"/>
  <c r="BF107" i="7"/>
  <c r="R107" i="7"/>
  <c r="Q107" i="7"/>
  <c r="X107" i="7"/>
  <c r="V107" i="7"/>
  <c r="T107" i="7"/>
  <c r="P107" i="7"/>
  <c r="K107" i="7" s="1"/>
  <c r="BE107" i="7" s="1"/>
  <c r="BI104" i="7"/>
  <c r="BH104" i="7"/>
  <c r="BG104" i="7"/>
  <c r="BF104" i="7"/>
  <c r="R104" i="7"/>
  <c r="Q104" i="7"/>
  <c r="X104" i="7"/>
  <c r="V104" i="7"/>
  <c r="T104" i="7"/>
  <c r="P104" i="7"/>
  <c r="BK104" i="7" s="1"/>
  <c r="K104" i="7"/>
  <c r="BE104" i="7" s="1"/>
  <c r="BI101" i="7"/>
  <c r="BH101" i="7"/>
  <c r="BG101" i="7"/>
  <c r="BF101" i="7"/>
  <c r="R101" i="7"/>
  <c r="Q101" i="7"/>
  <c r="X101" i="7"/>
  <c r="V101" i="7"/>
  <c r="T101" i="7"/>
  <c r="P101" i="7"/>
  <c r="BK101" i="7"/>
  <c r="K101" i="7"/>
  <c r="BE101" i="7" s="1"/>
  <c r="BI98" i="7"/>
  <c r="BH98" i="7"/>
  <c r="BG98" i="7"/>
  <c r="BF98" i="7"/>
  <c r="R98" i="7"/>
  <c r="Q98" i="7"/>
  <c r="X98" i="7"/>
  <c r="V98" i="7"/>
  <c r="T98" i="7"/>
  <c r="P98" i="7"/>
  <c r="BK98" i="7" s="1"/>
  <c r="BI95" i="7"/>
  <c r="BH95" i="7"/>
  <c r="BG95" i="7"/>
  <c r="BF95" i="7"/>
  <c r="R95" i="7"/>
  <c r="Q95" i="7"/>
  <c r="X95" i="7"/>
  <c r="V95" i="7"/>
  <c r="T95" i="7"/>
  <c r="P95" i="7"/>
  <c r="K95" i="7" s="1"/>
  <c r="BE95" i="7" s="1"/>
  <c r="BI92" i="7"/>
  <c r="BH92" i="7"/>
  <c r="BG92" i="7"/>
  <c r="BF92" i="7"/>
  <c r="R92" i="7"/>
  <c r="Q92" i="7"/>
  <c r="X92" i="7"/>
  <c r="V92" i="7"/>
  <c r="T92" i="7"/>
  <c r="P92" i="7"/>
  <c r="BK92" i="7" s="1"/>
  <c r="K92" i="7"/>
  <c r="BE92" i="7" s="1"/>
  <c r="BI89" i="7"/>
  <c r="BH89" i="7"/>
  <c r="BG89" i="7"/>
  <c r="BF89" i="7"/>
  <c r="R89" i="7"/>
  <c r="Q89" i="7"/>
  <c r="X89" i="7"/>
  <c r="V89" i="7"/>
  <c r="T89" i="7"/>
  <c r="P89" i="7"/>
  <c r="BK89" i="7"/>
  <c r="K89" i="7"/>
  <c r="BE89" i="7" s="1"/>
  <c r="BI86" i="7"/>
  <c r="F39" i="7"/>
  <c r="BF60" i="1" s="1"/>
  <c r="BH86" i="7"/>
  <c r="F38" i="7" s="1"/>
  <c r="BE60" i="1" s="1"/>
  <c r="BG86" i="7"/>
  <c r="F37" i="7" s="1"/>
  <c r="BD60" i="1" s="1"/>
  <c r="BF86" i="7"/>
  <c r="F36" i="7" s="1"/>
  <c r="BC60" i="1" s="1"/>
  <c r="R86" i="7"/>
  <c r="R85" i="7" s="1"/>
  <c r="Q86" i="7"/>
  <c r="Q85" i="7" s="1"/>
  <c r="X86" i="7"/>
  <c r="X85" i="7"/>
  <c r="X84" i="7" s="1"/>
  <c r="X83" i="7" s="1"/>
  <c r="V86" i="7"/>
  <c r="V85" i="7"/>
  <c r="V84" i="7" s="1"/>
  <c r="V83" i="7" s="1"/>
  <c r="T86" i="7"/>
  <c r="T85" i="7"/>
  <c r="T84" i="7" s="1"/>
  <c r="T83" i="7" s="1"/>
  <c r="AW60" i="1" s="1"/>
  <c r="P86" i="7"/>
  <c r="K86" i="7" s="1"/>
  <c r="BE86" i="7" s="1"/>
  <c r="J80" i="7"/>
  <c r="J79" i="7"/>
  <c r="F79" i="7"/>
  <c r="F77" i="7"/>
  <c r="E75" i="7"/>
  <c r="J57" i="7"/>
  <c r="J56" i="7"/>
  <c r="F56" i="7"/>
  <c r="F54" i="7"/>
  <c r="E52" i="7"/>
  <c r="J18" i="7"/>
  <c r="E18" i="7"/>
  <c r="F57" i="7" s="1"/>
  <c r="F80" i="7"/>
  <c r="J17" i="7"/>
  <c r="J12" i="7"/>
  <c r="J54" i="7" s="1"/>
  <c r="J77" i="7"/>
  <c r="E7" i="7"/>
  <c r="E73" i="7" s="1"/>
  <c r="E50" i="7"/>
  <c r="K39" i="6"/>
  <c r="K38" i="6"/>
  <c r="BA59" i="1" s="1"/>
  <c r="K37" i="6"/>
  <c r="AZ59" i="1" s="1"/>
  <c r="BI91" i="6"/>
  <c r="BH91" i="6"/>
  <c r="BG91" i="6"/>
  <c r="BF91" i="6"/>
  <c r="R91" i="6"/>
  <c r="R90" i="6" s="1"/>
  <c r="J64" i="6" s="1"/>
  <c r="Q91" i="6"/>
  <c r="Q90" i="6" s="1"/>
  <c r="I64" i="6" s="1"/>
  <c r="X91" i="6"/>
  <c r="X90" i="6" s="1"/>
  <c r="V91" i="6"/>
  <c r="V90" i="6" s="1"/>
  <c r="T91" i="6"/>
  <c r="T90" i="6" s="1"/>
  <c r="P91" i="6"/>
  <c r="BK91" i="6" s="1"/>
  <c r="BK90" i="6" s="1"/>
  <c r="K90" i="6" s="1"/>
  <c r="K64" i="6" s="1"/>
  <c r="K91" i="6"/>
  <c r="BE91" i="6" s="1"/>
  <c r="BI87" i="6"/>
  <c r="F39" i="6"/>
  <c r="BF59" i="1" s="1"/>
  <c r="BH87" i="6"/>
  <c r="F38" i="6" s="1"/>
  <c r="BE59" i="1" s="1"/>
  <c r="BG87" i="6"/>
  <c r="F37" i="6"/>
  <c r="BD59" i="1" s="1"/>
  <c r="BF87" i="6"/>
  <c r="K36" i="6" s="1"/>
  <c r="AY59" i="1" s="1"/>
  <c r="R87" i="6"/>
  <c r="R86" i="6"/>
  <c r="R85" i="6" s="1"/>
  <c r="Q87" i="6"/>
  <c r="Q86" i="6" s="1"/>
  <c r="X87" i="6"/>
  <c r="X86" i="6"/>
  <c r="V87" i="6"/>
  <c r="V86" i="6"/>
  <c r="V85" i="6" s="1"/>
  <c r="V84" i="6" s="1"/>
  <c r="T87" i="6"/>
  <c r="T86" i="6"/>
  <c r="T85" i="6" s="1"/>
  <c r="T84" i="6" s="1"/>
  <c r="AW59" i="1" s="1"/>
  <c r="P87" i="6"/>
  <c r="BK87" i="6" s="1"/>
  <c r="BK86" i="6" s="1"/>
  <c r="J63" i="6"/>
  <c r="J81" i="6"/>
  <c r="J80" i="6"/>
  <c r="F80" i="6"/>
  <c r="F78" i="6"/>
  <c r="E76" i="6"/>
  <c r="J57" i="6"/>
  <c r="J56" i="6"/>
  <c r="F56" i="6"/>
  <c r="F54" i="6"/>
  <c r="E52" i="6"/>
  <c r="J18" i="6"/>
  <c r="E18" i="6"/>
  <c r="F57" i="6" s="1"/>
  <c r="F81" i="6"/>
  <c r="J17" i="6"/>
  <c r="J12" i="6"/>
  <c r="J54" i="6" s="1"/>
  <c r="J78" i="6"/>
  <c r="E7" i="6"/>
  <c r="E74" i="6" s="1"/>
  <c r="K39" i="5"/>
  <c r="K38" i="5"/>
  <c r="BA58" i="1" s="1"/>
  <c r="K37" i="5"/>
  <c r="AZ58" i="1" s="1"/>
  <c r="BI160" i="5"/>
  <c r="BH160" i="5"/>
  <c r="BG160" i="5"/>
  <c r="BF160" i="5"/>
  <c r="R160" i="5"/>
  <c r="R158" i="5" s="1"/>
  <c r="Q160" i="5"/>
  <c r="X160" i="5"/>
  <c r="V160" i="5"/>
  <c r="T160" i="5"/>
  <c r="T158" i="5" s="1"/>
  <c r="T157" i="5" s="1"/>
  <c r="P160" i="5"/>
  <c r="K160" i="5" s="1"/>
  <c r="BE160" i="5" s="1"/>
  <c r="BK160" i="5"/>
  <c r="BI159" i="5"/>
  <c r="BH159" i="5"/>
  <c r="BG159" i="5"/>
  <c r="BF159" i="5"/>
  <c r="R159" i="5"/>
  <c r="Q159" i="5"/>
  <c r="Q158" i="5" s="1"/>
  <c r="X159" i="5"/>
  <c r="X158" i="5"/>
  <c r="X157" i="5" s="1"/>
  <c r="V159" i="5"/>
  <c r="V158" i="5" s="1"/>
  <c r="V157" i="5" s="1"/>
  <c r="T159" i="5"/>
  <c r="P159" i="5"/>
  <c r="BK159" i="5" s="1"/>
  <c r="BK158" i="5" s="1"/>
  <c r="BI155" i="5"/>
  <c r="BH155" i="5"/>
  <c r="BG155" i="5"/>
  <c r="BF155" i="5"/>
  <c r="R155" i="5"/>
  <c r="Q155" i="5"/>
  <c r="X155" i="5"/>
  <c r="V155" i="5"/>
  <c r="T155" i="5"/>
  <c r="P155" i="5"/>
  <c r="K155" i="5" s="1"/>
  <c r="BE155" i="5" s="1"/>
  <c r="BK155" i="5"/>
  <c r="BI154" i="5"/>
  <c r="BH154" i="5"/>
  <c r="BG154" i="5"/>
  <c r="BF154" i="5"/>
  <c r="R154" i="5"/>
  <c r="R153" i="5"/>
  <c r="Q154" i="5"/>
  <c r="Q153" i="5"/>
  <c r="I66" i="5" s="1"/>
  <c r="X154" i="5"/>
  <c r="X153" i="5"/>
  <c r="V154" i="5"/>
  <c r="V153" i="5"/>
  <c r="T154" i="5"/>
  <c r="T153" i="5"/>
  <c r="P154" i="5"/>
  <c r="BK154" i="5"/>
  <c r="BK153" i="5" s="1"/>
  <c r="K153" i="5" s="1"/>
  <c r="K66" i="5" s="1"/>
  <c r="K154" i="5"/>
  <c r="BE154" i="5"/>
  <c r="J66" i="5"/>
  <c r="BI152" i="5"/>
  <c r="BH152" i="5"/>
  <c r="BG152" i="5"/>
  <c r="BF152" i="5"/>
  <c r="R152" i="5"/>
  <c r="Q152" i="5"/>
  <c r="X152" i="5"/>
  <c r="V152" i="5"/>
  <c r="T152" i="5"/>
  <c r="P152" i="5"/>
  <c r="K152" i="5" s="1"/>
  <c r="BE152" i="5" s="1"/>
  <c r="BK152" i="5"/>
  <c r="BI151" i="5"/>
  <c r="BH151" i="5"/>
  <c r="BG151" i="5"/>
  <c r="BF151" i="5"/>
  <c r="R151" i="5"/>
  <c r="Q151" i="5"/>
  <c r="X151" i="5"/>
  <c r="V151" i="5"/>
  <c r="T151" i="5"/>
  <c r="P151" i="5"/>
  <c r="BK151" i="5" s="1"/>
  <c r="BI149" i="5"/>
  <c r="BH149" i="5"/>
  <c r="BG149" i="5"/>
  <c r="BF149" i="5"/>
  <c r="R149" i="5"/>
  <c r="Q149" i="5"/>
  <c r="X149" i="5"/>
  <c r="V149" i="5"/>
  <c r="T149" i="5"/>
  <c r="P149" i="5"/>
  <c r="BK149" i="5"/>
  <c r="K149" i="5"/>
  <c r="BE149" i="5"/>
  <c r="BI147" i="5"/>
  <c r="BH147" i="5"/>
  <c r="BG147" i="5"/>
  <c r="BF147" i="5"/>
  <c r="R147" i="5"/>
  <c r="Q147" i="5"/>
  <c r="X147" i="5"/>
  <c r="V147" i="5"/>
  <c r="T147" i="5"/>
  <c r="P147" i="5"/>
  <c r="BK147" i="5" s="1"/>
  <c r="K147" i="5"/>
  <c r="BE147" i="5" s="1"/>
  <c r="BI145" i="5"/>
  <c r="BH145" i="5"/>
  <c r="BG145" i="5"/>
  <c r="BF145" i="5"/>
  <c r="R145" i="5"/>
  <c r="Q145" i="5"/>
  <c r="X145" i="5"/>
  <c r="V145" i="5"/>
  <c r="T145" i="5"/>
  <c r="P145" i="5"/>
  <c r="BK145" i="5"/>
  <c r="K145" i="5"/>
  <c r="BE145" i="5"/>
  <c r="BI144" i="5"/>
  <c r="BH144" i="5"/>
  <c r="BG144" i="5"/>
  <c r="BF144" i="5"/>
  <c r="R144" i="5"/>
  <c r="Q144" i="5"/>
  <c r="X144" i="5"/>
  <c r="V144" i="5"/>
  <c r="T144" i="5"/>
  <c r="P144" i="5"/>
  <c r="BK144" i="5" s="1"/>
  <c r="BI143" i="5"/>
  <c r="BH143" i="5"/>
  <c r="BG143" i="5"/>
  <c r="BF143" i="5"/>
  <c r="R143" i="5"/>
  <c r="Q143" i="5"/>
  <c r="X143" i="5"/>
  <c r="V143" i="5"/>
  <c r="T143" i="5"/>
  <c r="P143" i="5"/>
  <c r="BK143" i="5"/>
  <c r="K143" i="5"/>
  <c r="BE143" i="5"/>
  <c r="BI141" i="5"/>
  <c r="BH141" i="5"/>
  <c r="BG141" i="5"/>
  <c r="BF141" i="5"/>
  <c r="R141" i="5"/>
  <c r="Q141" i="5"/>
  <c r="X141" i="5"/>
  <c r="V141" i="5"/>
  <c r="T141" i="5"/>
  <c r="P141" i="5"/>
  <c r="BK141" i="5" s="1"/>
  <c r="K141" i="5"/>
  <c r="BE141" i="5" s="1"/>
  <c r="BI140" i="5"/>
  <c r="BH140" i="5"/>
  <c r="BG140" i="5"/>
  <c r="BF140" i="5"/>
  <c r="R140" i="5"/>
  <c r="Q140" i="5"/>
  <c r="X140" i="5"/>
  <c r="V140" i="5"/>
  <c r="T140" i="5"/>
  <c r="P140" i="5"/>
  <c r="BK140" i="5"/>
  <c r="K140" i="5"/>
  <c r="BE140" i="5"/>
  <c r="BI139" i="5"/>
  <c r="BH139" i="5"/>
  <c r="BG139" i="5"/>
  <c r="BF139" i="5"/>
  <c r="R139" i="5"/>
  <c r="Q139" i="5"/>
  <c r="X139" i="5"/>
  <c r="V139" i="5"/>
  <c r="T139" i="5"/>
  <c r="P139" i="5"/>
  <c r="BK139" i="5" s="1"/>
  <c r="BI138" i="5"/>
  <c r="BH138" i="5"/>
  <c r="BG138" i="5"/>
  <c r="BF138" i="5"/>
  <c r="R138" i="5"/>
  <c r="Q138" i="5"/>
  <c r="X138" i="5"/>
  <c r="V138" i="5"/>
  <c r="T138" i="5"/>
  <c r="P138" i="5"/>
  <c r="K138" i="5" s="1"/>
  <c r="BE138" i="5" s="1"/>
  <c r="BK138" i="5"/>
  <c r="BI137" i="5"/>
  <c r="BH137" i="5"/>
  <c r="BG137" i="5"/>
  <c r="BF137" i="5"/>
  <c r="R137" i="5"/>
  <c r="Q137" i="5"/>
  <c r="X137" i="5"/>
  <c r="V137" i="5"/>
  <c r="T137" i="5"/>
  <c r="P137" i="5"/>
  <c r="BK137" i="5" s="1"/>
  <c r="K137" i="5"/>
  <c r="BE137" i="5" s="1"/>
  <c r="BI136" i="5"/>
  <c r="BH136" i="5"/>
  <c r="BG136" i="5"/>
  <c r="BF136" i="5"/>
  <c r="R136" i="5"/>
  <c r="Q136" i="5"/>
  <c r="X136" i="5"/>
  <c r="V136" i="5"/>
  <c r="T136" i="5"/>
  <c r="P136" i="5"/>
  <c r="BK136" i="5"/>
  <c r="K136" i="5"/>
  <c r="BE136" i="5"/>
  <c r="BI135" i="5"/>
  <c r="BH135" i="5"/>
  <c r="BG135" i="5"/>
  <c r="BF135" i="5"/>
  <c r="R135" i="5"/>
  <c r="Q135" i="5"/>
  <c r="X135" i="5"/>
  <c r="V135" i="5"/>
  <c r="T135" i="5"/>
  <c r="P135" i="5"/>
  <c r="BK135" i="5" s="1"/>
  <c r="BI133" i="5"/>
  <c r="BH133" i="5"/>
  <c r="BG133" i="5"/>
  <c r="BF133" i="5"/>
  <c r="R133" i="5"/>
  <c r="Q133" i="5"/>
  <c r="X133" i="5"/>
  <c r="V133" i="5"/>
  <c r="T133" i="5"/>
  <c r="P133" i="5"/>
  <c r="K133" i="5" s="1"/>
  <c r="BE133" i="5" s="1"/>
  <c r="BK133" i="5"/>
  <c r="BI132" i="5"/>
  <c r="BH132" i="5"/>
  <c r="BG132" i="5"/>
  <c r="BF132" i="5"/>
  <c r="R132" i="5"/>
  <c r="Q132" i="5"/>
  <c r="X132" i="5"/>
  <c r="V132" i="5"/>
  <c r="T132" i="5"/>
  <c r="P132" i="5"/>
  <c r="BK132" i="5" s="1"/>
  <c r="K132" i="5"/>
  <c r="BE132" i="5" s="1"/>
  <c r="BI131" i="5"/>
  <c r="BH131" i="5"/>
  <c r="BG131" i="5"/>
  <c r="BF131" i="5"/>
  <c r="R131" i="5"/>
  <c r="Q131" i="5"/>
  <c r="X131" i="5"/>
  <c r="V131" i="5"/>
  <c r="T131" i="5"/>
  <c r="P131" i="5"/>
  <c r="BK131" i="5"/>
  <c r="K131" i="5"/>
  <c r="BE131" i="5"/>
  <c r="BI130" i="5"/>
  <c r="BH130" i="5"/>
  <c r="BG130" i="5"/>
  <c r="BF130" i="5"/>
  <c r="R130" i="5"/>
  <c r="Q130" i="5"/>
  <c r="X130" i="5"/>
  <c r="V130" i="5"/>
  <c r="T130" i="5"/>
  <c r="P130" i="5"/>
  <c r="BK130" i="5" s="1"/>
  <c r="BI129" i="5"/>
  <c r="BH129" i="5"/>
  <c r="BG129" i="5"/>
  <c r="BF129" i="5"/>
  <c r="R129" i="5"/>
  <c r="R128" i="5" s="1"/>
  <c r="J65" i="5" s="1"/>
  <c r="Q129" i="5"/>
  <c r="Q128" i="5" s="1"/>
  <c r="I65" i="5" s="1"/>
  <c r="X129" i="5"/>
  <c r="X128" i="5" s="1"/>
  <c r="V129" i="5"/>
  <c r="V128" i="5" s="1"/>
  <c r="T129" i="5"/>
  <c r="T128" i="5" s="1"/>
  <c r="P129" i="5"/>
  <c r="BK129" i="5" s="1"/>
  <c r="BK128" i="5" s="1"/>
  <c r="K128" i="5" s="1"/>
  <c r="K65" i="5" s="1"/>
  <c r="K129" i="5"/>
  <c r="BE129" i="5" s="1"/>
  <c r="BI126" i="5"/>
  <c r="BH126" i="5"/>
  <c r="BG126" i="5"/>
  <c r="BF126" i="5"/>
  <c r="R126" i="5"/>
  <c r="R125" i="5"/>
  <c r="Q126" i="5"/>
  <c r="Q125" i="5"/>
  <c r="I64" i="5" s="1"/>
  <c r="X126" i="5"/>
  <c r="X125" i="5"/>
  <c r="V126" i="5"/>
  <c r="V125" i="5"/>
  <c r="T126" i="5"/>
  <c r="T125" i="5"/>
  <c r="P126" i="5"/>
  <c r="BK126" i="5"/>
  <c r="BK125" i="5" s="1"/>
  <c r="K125" i="5" s="1"/>
  <c r="K64" i="5" s="1"/>
  <c r="K126" i="5"/>
  <c r="BE126" i="5"/>
  <c r="J64" i="5"/>
  <c r="BI123" i="5"/>
  <c r="BH123" i="5"/>
  <c r="BG123" i="5"/>
  <c r="BF123" i="5"/>
  <c r="R123" i="5"/>
  <c r="Q123" i="5"/>
  <c r="X123" i="5"/>
  <c r="V123" i="5"/>
  <c r="T123" i="5"/>
  <c r="P123" i="5"/>
  <c r="K123" i="5" s="1"/>
  <c r="BE123" i="5" s="1"/>
  <c r="BK123" i="5"/>
  <c r="BI120" i="5"/>
  <c r="BH120" i="5"/>
  <c r="BG120" i="5"/>
  <c r="BF120" i="5"/>
  <c r="R120" i="5"/>
  <c r="Q120" i="5"/>
  <c r="X120" i="5"/>
  <c r="V120" i="5"/>
  <c r="T120" i="5"/>
  <c r="P120" i="5"/>
  <c r="BK120" i="5" s="1"/>
  <c r="BI116" i="5"/>
  <c r="BH116" i="5"/>
  <c r="BG116" i="5"/>
  <c r="BF116" i="5"/>
  <c r="R116" i="5"/>
  <c r="Q116" i="5"/>
  <c r="X116" i="5"/>
  <c r="V116" i="5"/>
  <c r="T116" i="5"/>
  <c r="P116" i="5"/>
  <c r="BK116" i="5"/>
  <c r="K116" i="5"/>
  <c r="BE116" i="5"/>
  <c r="BI113" i="5"/>
  <c r="BH113" i="5"/>
  <c r="BG113" i="5"/>
  <c r="BF113" i="5"/>
  <c r="R113" i="5"/>
  <c r="Q113" i="5"/>
  <c r="X113" i="5"/>
  <c r="V113" i="5"/>
  <c r="T113" i="5"/>
  <c r="P113" i="5"/>
  <c r="BK113" i="5" s="1"/>
  <c r="K113" i="5"/>
  <c r="BE113" i="5" s="1"/>
  <c r="BI112" i="5"/>
  <c r="BH112" i="5"/>
  <c r="BG112" i="5"/>
  <c r="BF112" i="5"/>
  <c r="R112" i="5"/>
  <c r="Q112" i="5"/>
  <c r="X112" i="5"/>
  <c r="V112" i="5"/>
  <c r="T112" i="5"/>
  <c r="P112" i="5"/>
  <c r="K112" i="5" s="1"/>
  <c r="BE112" i="5" s="1"/>
  <c r="BK112" i="5"/>
  <c r="BI111" i="5"/>
  <c r="BH111" i="5"/>
  <c r="BG111" i="5"/>
  <c r="BF111" i="5"/>
  <c r="R111" i="5"/>
  <c r="Q111" i="5"/>
  <c r="X111" i="5"/>
  <c r="V111" i="5"/>
  <c r="T111" i="5"/>
  <c r="P111" i="5"/>
  <c r="BK111" i="5" s="1"/>
  <c r="BI107" i="5"/>
  <c r="BH107" i="5"/>
  <c r="BG107" i="5"/>
  <c r="BF107" i="5"/>
  <c r="R107" i="5"/>
  <c r="Q107" i="5"/>
  <c r="X107" i="5"/>
  <c r="V107" i="5"/>
  <c r="T107" i="5"/>
  <c r="P107" i="5"/>
  <c r="BK107" i="5"/>
  <c r="K107" i="5"/>
  <c r="BE107" i="5"/>
  <c r="BI104" i="5"/>
  <c r="BH104" i="5"/>
  <c r="BG104" i="5"/>
  <c r="BF104" i="5"/>
  <c r="R104" i="5"/>
  <c r="Q104" i="5"/>
  <c r="X104" i="5"/>
  <c r="V104" i="5"/>
  <c r="T104" i="5"/>
  <c r="P104" i="5"/>
  <c r="BK104" i="5" s="1"/>
  <c r="K104" i="5"/>
  <c r="BE104" i="5" s="1"/>
  <c r="BI102" i="5"/>
  <c r="BH102" i="5"/>
  <c r="BG102" i="5"/>
  <c r="BF102" i="5"/>
  <c r="R102" i="5"/>
  <c r="Q102" i="5"/>
  <c r="X102" i="5"/>
  <c r="V102" i="5"/>
  <c r="T102" i="5"/>
  <c r="P102" i="5"/>
  <c r="K102" i="5" s="1"/>
  <c r="BE102" i="5" s="1"/>
  <c r="BK102" i="5"/>
  <c r="BI100" i="5"/>
  <c r="BH100" i="5"/>
  <c r="BG100" i="5"/>
  <c r="BF100" i="5"/>
  <c r="R100" i="5"/>
  <c r="Q100" i="5"/>
  <c r="X100" i="5"/>
  <c r="V100" i="5"/>
  <c r="T100" i="5"/>
  <c r="P100" i="5"/>
  <c r="BK100" i="5" s="1"/>
  <c r="BI98" i="5"/>
  <c r="BH98" i="5"/>
  <c r="BG98" i="5"/>
  <c r="BF98" i="5"/>
  <c r="R98" i="5"/>
  <c r="Q98" i="5"/>
  <c r="X98" i="5"/>
  <c r="V98" i="5"/>
  <c r="T98" i="5"/>
  <c r="P98" i="5"/>
  <c r="BK98" i="5"/>
  <c r="K98" i="5"/>
  <c r="BE98" i="5"/>
  <c r="BI96" i="5"/>
  <c r="BH96" i="5"/>
  <c r="BG96" i="5"/>
  <c r="BF96" i="5"/>
  <c r="R96" i="5"/>
  <c r="Q96" i="5"/>
  <c r="X96" i="5"/>
  <c r="V96" i="5"/>
  <c r="T96" i="5"/>
  <c r="P96" i="5"/>
  <c r="BK96" i="5" s="1"/>
  <c r="K96" i="5"/>
  <c r="BE96" i="5" s="1"/>
  <c r="BI93" i="5"/>
  <c r="BH93" i="5"/>
  <c r="BG93" i="5"/>
  <c r="BF93" i="5"/>
  <c r="R93" i="5"/>
  <c r="Q93" i="5"/>
  <c r="X93" i="5"/>
  <c r="V93" i="5"/>
  <c r="T93" i="5"/>
  <c r="P93" i="5"/>
  <c r="K93" i="5" s="1"/>
  <c r="BE93" i="5" s="1"/>
  <c r="BK93" i="5"/>
  <c r="BI91" i="5"/>
  <c r="F39" i="5"/>
  <c r="BF58" i="1" s="1"/>
  <c r="BH91" i="5"/>
  <c r="F38" i="5" s="1"/>
  <c r="BE58" i="1" s="1"/>
  <c r="BG91" i="5"/>
  <c r="F37" i="5"/>
  <c r="BD58" i="1" s="1"/>
  <c r="BF91" i="5"/>
  <c r="R91" i="5"/>
  <c r="R90" i="5"/>
  <c r="R89" i="5" s="1"/>
  <c r="Q91" i="5"/>
  <c r="Q90" i="5" s="1"/>
  <c r="I63" i="5" s="1"/>
  <c r="X91" i="5"/>
  <c r="X90" i="5"/>
  <c r="X89" i="5" s="1"/>
  <c r="X88" i="5" s="1"/>
  <c r="V91" i="5"/>
  <c r="V90" i="5"/>
  <c r="V89" i="5" s="1"/>
  <c r="V88" i="5"/>
  <c r="T91" i="5"/>
  <c r="T90" i="5"/>
  <c r="T89" i="5" s="1"/>
  <c r="T88" i="5" s="1"/>
  <c r="AW58" i="1" s="1"/>
  <c r="P91" i="5"/>
  <c r="J63" i="5"/>
  <c r="J62" i="5"/>
  <c r="J85" i="5"/>
  <c r="J84" i="5"/>
  <c r="F84" i="5"/>
  <c r="F82" i="5"/>
  <c r="E80" i="5"/>
  <c r="J57" i="5"/>
  <c r="J56" i="5"/>
  <c r="F56" i="5"/>
  <c r="F54" i="5"/>
  <c r="E52" i="5"/>
  <c r="J18" i="5"/>
  <c r="E18" i="5"/>
  <c r="F57" i="5" s="1"/>
  <c r="J17" i="5"/>
  <c r="J12" i="5"/>
  <c r="J54" i="5" s="1"/>
  <c r="E7" i="5"/>
  <c r="E78" i="5"/>
  <c r="E50" i="5"/>
  <c r="K39" i="4"/>
  <c r="K38" i="4"/>
  <c r="BA57" i="1"/>
  <c r="K37" i="4"/>
  <c r="AZ57" i="1"/>
  <c r="BI197" i="4"/>
  <c r="BH197" i="4"/>
  <c r="BG197" i="4"/>
  <c r="BF197" i="4"/>
  <c r="R197" i="4"/>
  <c r="R196" i="4"/>
  <c r="Q197" i="4"/>
  <c r="Q196" i="4"/>
  <c r="I74" i="4" s="1"/>
  <c r="X197" i="4"/>
  <c r="X196" i="4"/>
  <c r="V197" i="4"/>
  <c r="V196" i="4"/>
  <c r="T197" i="4"/>
  <c r="T196" i="4"/>
  <c r="P197" i="4"/>
  <c r="BK197" i="4"/>
  <c r="BK196" i="4" s="1"/>
  <c r="K196" i="4" s="1"/>
  <c r="K74" i="4" s="1"/>
  <c r="K197" i="4"/>
  <c r="BE197" i="4"/>
  <c r="J74" i="4"/>
  <c r="BI194" i="4"/>
  <c r="BH194" i="4"/>
  <c r="BG194" i="4"/>
  <c r="BF194" i="4"/>
  <c r="R194" i="4"/>
  <c r="Q194" i="4"/>
  <c r="X194" i="4"/>
  <c r="V194" i="4"/>
  <c r="T194" i="4"/>
  <c r="P194" i="4"/>
  <c r="K194" i="4" s="1"/>
  <c r="BE194" i="4" s="1"/>
  <c r="BK194" i="4"/>
  <c r="BI193" i="4"/>
  <c r="BH193" i="4"/>
  <c r="BG193" i="4"/>
  <c r="BF193" i="4"/>
  <c r="R193" i="4"/>
  <c r="Q193" i="4"/>
  <c r="X193" i="4"/>
  <c r="V193" i="4"/>
  <c r="T193" i="4"/>
  <c r="P193" i="4"/>
  <c r="K193" i="4" s="1"/>
  <c r="BE193" i="4" s="1"/>
  <c r="BI191" i="4"/>
  <c r="BH191" i="4"/>
  <c r="BG191" i="4"/>
  <c r="BF191" i="4"/>
  <c r="R191" i="4"/>
  <c r="Q191" i="4"/>
  <c r="X191" i="4"/>
  <c r="V191" i="4"/>
  <c r="T191" i="4"/>
  <c r="P191" i="4"/>
  <c r="BK191" i="4"/>
  <c r="K191" i="4"/>
  <c r="BE191" i="4"/>
  <c r="BI189" i="4"/>
  <c r="BH189" i="4"/>
  <c r="BG189" i="4"/>
  <c r="BF189" i="4"/>
  <c r="R189" i="4"/>
  <c r="Q189" i="4"/>
  <c r="X189" i="4"/>
  <c r="V189" i="4"/>
  <c r="T189" i="4"/>
  <c r="P189" i="4"/>
  <c r="BK189" i="4" s="1"/>
  <c r="K189" i="4"/>
  <c r="BE189" i="4" s="1"/>
  <c r="BI188" i="4"/>
  <c r="BH188" i="4"/>
  <c r="BG188" i="4"/>
  <c r="BF188" i="4"/>
  <c r="R188" i="4"/>
  <c r="R187" i="4" s="1"/>
  <c r="J73" i="4" s="1"/>
  <c r="Q188" i="4"/>
  <c r="Q187" i="4" s="1"/>
  <c r="I73" i="4" s="1"/>
  <c r="X188" i="4"/>
  <c r="X187" i="4" s="1"/>
  <c r="V188" i="4"/>
  <c r="V187" i="4" s="1"/>
  <c r="T188" i="4"/>
  <c r="T187" i="4" s="1"/>
  <c r="P188" i="4"/>
  <c r="BK188" i="4" s="1"/>
  <c r="K188" i="4"/>
  <c r="BE188" i="4" s="1"/>
  <c r="BI186" i="4"/>
  <c r="BH186" i="4"/>
  <c r="BG186" i="4"/>
  <c r="BF186" i="4"/>
  <c r="R186" i="4"/>
  <c r="R185" i="4"/>
  <c r="R184" i="4" s="1"/>
  <c r="J71" i="4" s="1"/>
  <c r="Q186" i="4"/>
  <c r="Q185" i="4" s="1"/>
  <c r="X186" i="4"/>
  <c r="X185" i="4"/>
  <c r="X184" i="4" s="1"/>
  <c r="V186" i="4"/>
  <c r="V185" i="4" s="1"/>
  <c r="T186" i="4"/>
  <c r="T185" i="4"/>
  <c r="T184" i="4" s="1"/>
  <c r="P186" i="4"/>
  <c r="K186" i="4" s="1"/>
  <c r="BE186" i="4" s="1"/>
  <c r="BI183" i="4"/>
  <c r="BH183" i="4"/>
  <c r="BG183" i="4"/>
  <c r="BF183" i="4"/>
  <c r="R183" i="4"/>
  <c r="R182" i="4" s="1"/>
  <c r="J70" i="4" s="1"/>
  <c r="Q183" i="4"/>
  <c r="Q182" i="4" s="1"/>
  <c r="I70" i="4" s="1"/>
  <c r="X183" i="4"/>
  <c r="X182" i="4" s="1"/>
  <c r="V183" i="4"/>
  <c r="V182" i="4" s="1"/>
  <c r="T183" i="4"/>
  <c r="T182" i="4" s="1"/>
  <c r="P183" i="4"/>
  <c r="BK183" i="4" s="1"/>
  <c r="BK182" i="4" s="1"/>
  <c r="K182" i="4" s="1"/>
  <c r="K70" i="4" s="1"/>
  <c r="K183" i="4"/>
  <c r="BE183" i="4" s="1"/>
  <c r="BI181" i="4"/>
  <c r="BH181" i="4"/>
  <c r="BG181" i="4"/>
  <c r="BF181" i="4"/>
  <c r="R181" i="4"/>
  <c r="Q181" i="4"/>
  <c r="X181" i="4"/>
  <c r="V181" i="4"/>
  <c r="T181" i="4"/>
  <c r="P181" i="4"/>
  <c r="BK181" i="4" s="1"/>
  <c r="K181" i="4"/>
  <c r="BE181" i="4" s="1"/>
  <c r="BI179" i="4"/>
  <c r="BH179" i="4"/>
  <c r="BG179" i="4"/>
  <c r="BF179" i="4"/>
  <c r="R179" i="4"/>
  <c r="Q179" i="4"/>
  <c r="X179" i="4"/>
  <c r="V179" i="4"/>
  <c r="T179" i="4"/>
  <c r="P179" i="4"/>
  <c r="BK179" i="4"/>
  <c r="K179" i="4"/>
  <c r="BE179" i="4"/>
  <c r="BI177" i="4"/>
  <c r="BH177" i="4"/>
  <c r="BG177" i="4"/>
  <c r="BF177" i="4"/>
  <c r="R177" i="4"/>
  <c r="R176" i="4"/>
  <c r="Q177" i="4"/>
  <c r="Q176" i="4"/>
  <c r="X177" i="4"/>
  <c r="X176" i="4"/>
  <c r="V177" i="4"/>
  <c r="V176" i="4"/>
  <c r="T177" i="4"/>
  <c r="T176" i="4"/>
  <c r="P177" i="4"/>
  <c r="BK177" i="4"/>
  <c r="BK176" i="4" s="1"/>
  <c r="K176" i="4" s="1"/>
  <c r="K69" i="4" s="1"/>
  <c r="K177" i="4"/>
  <c r="BE177" i="4"/>
  <c r="J69" i="4"/>
  <c r="I69" i="4"/>
  <c r="BI175" i="4"/>
  <c r="BH175" i="4"/>
  <c r="BG175" i="4"/>
  <c r="BF175" i="4"/>
  <c r="R175" i="4"/>
  <c r="Q175" i="4"/>
  <c r="X175" i="4"/>
  <c r="V175" i="4"/>
  <c r="T175" i="4"/>
  <c r="P175" i="4"/>
  <c r="BK175" i="4"/>
  <c r="K175" i="4"/>
  <c r="BE175" i="4"/>
  <c r="BI174" i="4"/>
  <c r="BH174" i="4"/>
  <c r="BG174" i="4"/>
  <c r="BF174" i="4"/>
  <c r="R174" i="4"/>
  <c r="Q174" i="4"/>
  <c r="X174" i="4"/>
  <c r="V174" i="4"/>
  <c r="T174" i="4"/>
  <c r="P174" i="4"/>
  <c r="K174" i="4" s="1"/>
  <c r="BE174" i="4" s="1"/>
  <c r="BI172" i="4"/>
  <c r="BH172" i="4"/>
  <c r="BG172" i="4"/>
  <c r="BF172" i="4"/>
  <c r="R172" i="4"/>
  <c r="Q172" i="4"/>
  <c r="X172" i="4"/>
  <c r="V172" i="4"/>
  <c r="T172" i="4"/>
  <c r="P172" i="4"/>
  <c r="K172" i="4" s="1"/>
  <c r="BE172" i="4" s="1"/>
  <c r="BK172" i="4"/>
  <c r="BI170" i="4"/>
  <c r="BH170" i="4"/>
  <c r="BG170" i="4"/>
  <c r="BF170" i="4"/>
  <c r="R170" i="4"/>
  <c r="R169" i="4"/>
  <c r="Q170" i="4"/>
  <c r="Q169" i="4"/>
  <c r="I68" i="4" s="1"/>
  <c r="X170" i="4"/>
  <c r="X169" i="4"/>
  <c r="V170" i="4"/>
  <c r="V169" i="4"/>
  <c r="T170" i="4"/>
  <c r="T169" i="4"/>
  <c r="P170" i="4"/>
  <c r="BK170" i="4"/>
  <c r="K170" i="4"/>
  <c r="BE170" i="4"/>
  <c r="J68" i="4"/>
  <c r="BI166" i="4"/>
  <c r="BH166" i="4"/>
  <c r="BG166" i="4"/>
  <c r="BF166" i="4"/>
  <c r="R166" i="4"/>
  <c r="R163" i="4" s="1"/>
  <c r="J67" i="4" s="1"/>
  <c r="Q166" i="4"/>
  <c r="X166" i="4"/>
  <c r="V166" i="4"/>
  <c r="T166" i="4"/>
  <c r="T163" i="4" s="1"/>
  <c r="P166" i="4"/>
  <c r="K166" i="4" s="1"/>
  <c r="BE166" i="4" s="1"/>
  <c r="BK166" i="4"/>
  <c r="BI164" i="4"/>
  <c r="BH164" i="4"/>
  <c r="BG164" i="4"/>
  <c r="BF164" i="4"/>
  <c r="R164" i="4"/>
  <c r="Q164" i="4"/>
  <c r="Q163" i="4"/>
  <c r="I67" i="4" s="1"/>
  <c r="X164" i="4"/>
  <c r="X163" i="4"/>
  <c r="V164" i="4"/>
  <c r="V163" i="4"/>
  <c r="T164" i="4"/>
  <c r="P164" i="4"/>
  <c r="BK164" i="4"/>
  <c r="BK163" i="4" s="1"/>
  <c r="K163" i="4" s="1"/>
  <c r="K67" i="4" s="1"/>
  <c r="K164" i="4"/>
  <c r="BE164" i="4"/>
  <c r="BI162" i="4"/>
  <c r="BH162" i="4"/>
  <c r="BG162" i="4"/>
  <c r="BF162" i="4"/>
  <c r="R162" i="4"/>
  <c r="Q162" i="4"/>
  <c r="X162" i="4"/>
  <c r="V162" i="4"/>
  <c r="T162" i="4"/>
  <c r="P162" i="4"/>
  <c r="K162" i="4" s="1"/>
  <c r="BE162" i="4" s="1"/>
  <c r="BK162" i="4"/>
  <c r="BI161" i="4"/>
  <c r="BH161" i="4"/>
  <c r="BG161" i="4"/>
  <c r="BF161" i="4"/>
  <c r="R161" i="4"/>
  <c r="Q161" i="4"/>
  <c r="X161" i="4"/>
  <c r="V161" i="4"/>
  <c r="V155" i="4" s="1"/>
  <c r="T161" i="4"/>
  <c r="P161" i="4"/>
  <c r="BK161" i="4" s="1"/>
  <c r="K161" i="4"/>
  <c r="BE161" i="4" s="1"/>
  <c r="BI160" i="4"/>
  <c r="BH160" i="4"/>
  <c r="BG160" i="4"/>
  <c r="BF160" i="4"/>
  <c r="R160" i="4"/>
  <c r="Q160" i="4"/>
  <c r="X160" i="4"/>
  <c r="V160" i="4"/>
  <c r="T160" i="4"/>
  <c r="P160" i="4"/>
  <c r="BK160" i="4"/>
  <c r="K160" i="4"/>
  <c r="BE160" i="4"/>
  <c r="BI156" i="4"/>
  <c r="BH156" i="4"/>
  <c r="BG156" i="4"/>
  <c r="BF156" i="4"/>
  <c r="R156" i="4"/>
  <c r="R155" i="4"/>
  <c r="Q156" i="4"/>
  <c r="Q155" i="4"/>
  <c r="I66" i="4" s="1"/>
  <c r="X156" i="4"/>
  <c r="X155" i="4"/>
  <c r="V156" i="4"/>
  <c r="T156" i="4"/>
  <c r="T155" i="4"/>
  <c r="P156" i="4"/>
  <c r="BK156" i="4"/>
  <c r="K156" i="4"/>
  <c r="BE156" i="4"/>
  <c r="J66" i="4"/>
  <c r="BI154" i="4"/>
  <c r="BH154" i="4"/>
  <c r="BG154" i="4"/>
  <c r="BF154" i="4"/>
  <c r="R154" i="4"/>
  <c r="Q154" i="4"/>
  <c r="X154" i="4"/>
  <c r="V154" i="4"/>
  <c r="T154" i="4"/>
  <c r="P154" i="4"/>
  <c r="BK154" i="4"/>
  <c r="K154" i="4"/>
  <c r="BE154" i="4"/>
  <c r="BI153" i="4"/>
  <c r="BH153" i="4"/>
  <c r="BG153" i="4"/>
  <c r="BF153" i="4"/>
  <c r="R153" i="4"/>
  <c r="Q153" i="4"/>
  <c r="X153" i="4"/>
  <c r="V153" i="4"/>
  <c r="T153" i="4"/>
  <c r="P153" i="4"/>
  <c r="K153" i="4" s="1"/>
  <c r="BE153" i="4" s="1"/>
  <c r="BI152" i="4"/>
  <c r="BH152" i="4"/>
  <c r="BG152" i="4"/>
  <c r="BF152" i="4"/>
  <c r="R152" i="4"/>
  <c r="Q152" i="4"/>
  <c r="X152" i="4"/>
  <c r="V152" i="4"/>
  <c r="T152" i="4"/>
  <c r="P152" i="4"/>
  <c r="K152" i="4" s="1"/>
  <c r="BE152" i="4" s="1"/>
  <c r="BK152" i="4"/>
  <c r="BI151" i="4"/>
  <c r="BH151" i="4"/>
  <c r="BG151" i="4"/>
  <c r="BF151" i="4"/>
  <c r="R151" i="4"/>
  <c r="Q151" i="4"/>
  <c r="X151" i="4"/>
  <c r="V151" i="4"/>
  <c r="T151" i="4"/>
  <c r="P151" i="4"/>
  <c r="BK151" i="4" s="1"/>
  <c r="K151" i="4"/>
  <c r="BE151" i="4" s="1"/>
  <c r="BI149" i="4"/>
  <c r="BH149" i="4"/>
  <c r="BG149" i="4"/>
  <c r="BF149" i="4"/>
  <c r="R149" i="4"/>
  <c r="Q149" i="4"/>
  <c r="X149" i="4"/>
  <c r="V149" i="4"/>
  <c r="T149" i="4"/>
  <c r="P149" i="4"/>
  <c r="BK149" i="4"/>
  <c r="K149" i="4"/>
  <c r="BE149" i="4"/>
  <c r="BI148" i="4"/>
  <c r="BH148" i="4"/>
  <c r="BG148" i="4"/>
  <c r="BF148" i="4"/>
  <c r="R148" i="4"/>
  <c r="Q148" i="4"/>
  <c r="X148" i="4"/>
  <c r="V148" i="4"/>
  <c r="T148" i="4"/>
  <c r="P148" i="4"/>
  <c r="K148" i="4" s="1"/>
  <c r="BE148" i="4" s="1"/>
  <c r="BI147" i="4"/>
  <c r="BH147" i="4"/>
  <c r="BG147" i="4"/>
  <c r="BF147" i="4"/>
  <c r="R147" i="4"/>
  <c r="R146" i="4" s="1"/>
  <c r="J65" i="4" s="1"/>
  <c r="Q147" i="4"/>
  <c r="Q146" i="4" s="1"/>
  <c r="I65" i="4" s="1"/>
  <c r="X147" i="4"/>
  <c r="X146" i="4" s="1"/>
  <c r="V147" i="4"/>
  <c r="V146" i="4" s="1"/>
  <c r="T147" i="4"/>
  <c r="T146" i="4" s="1"/>
  <c r="P147" i="4"/>
  <c r="BK147" i="4" s="1"/>
  <c r="K147" i="4"/>
  <c r="BE147" i="4" s="1"/>
  <c r="BI144" i="4"/>
  <c r="BH144" i="4"/>
  <c r="BG144" i="4"/>
  <c r="BF144" i="4"/>
  <c r="R144" i="4"/>
  <c r="Q144" i="4"/>
  <c r="X144" i="4"/>
  <c r="V144" i="4"/>
  <c r="T144" i="4"/>
  <c r="P144" i="4"/>
  <c r="K144" i="4" s="1"/>
  <c r="BE144" i="4" s="1"/>
  <c r="BI143" i="4"/>
  <c r="BH143" i="4"/>
  <c r="BG143" i="4"/>
  <c r="BF143" i="4"/>
  <c r="R143" i="4"/>
  <c r="Q143" i="4"/>
  <c r="X143" i="4"/>
  <c r="V143" i="4"/>
  <c r="T143" i="4"/>
  <c r="P143" i="4"/>
  <c r="BK143" i="4"/>
  <c r="K143" i="4"/>
  <c r="BE143" i="4"/>
  <c r="BI139" i="4"/>
  <c r="BH139" i="4"/>
  <c r="BG139" i="4"/>
  <c r="BF139" i="4"/>
  <c r="R139" i="4"/>
  <c r="Q139" i="4"/>
  <c r="X139" i="4"/>
  <c r="V139" i="4"/>
  <c r="T139" i="4"/>
  <c r="P139" i="4"/>
  <c r="BK139" i="4" s="1"/>
  <c r="K139" i="4"/>
  <c r="BE139" i="4" s="1"/>
  <c r="BI135" i="4"/>
  <c r="BH135" i="4"/>
  <c r="BG135" i="4"/>
  <c r="BF135" i="4"/>
  <c r="R135" i="4"/>
  <c r="Q135" i="4"/>
  <c r="X135" i="4"/>
  <c r="V135" i="4"/>
  <c r="T135" i="4"/>
  <c r="P135" i="4"/>
  <c r="K135" i="4" s="1"/>
  <c r="BE135" i="4" s="1"/>
  <c r="BK135" i="4"/>
  <c r="BI133" i="4"/>
  <c r="BH133" i="4"/>
  <c r="BG133" i="4"/>
  <c r="BF133" i="4"/>
  <c r="R133" i="4"/>
  <c r="Q133" i="4"/>
  <c r="X133" i="4"/>
  <c r="V133" i="4"/>
  <c r="T133" i="4"/>
  <c r="P133" i="4"/>
  <c r="K133" i="4" s="1"/>
  <c r="BE133" i="4" s="1"/>
  <c r="BI131" i="4"/>
  <c r="BH131" i="4"/>
  <c r="BG131" i="4"/>
  <c r="BF131" i="4"/>
  <c r="R131" i="4"/>
  <c r="Q131" i="4"/>
  <c r="X131" i="4"/>
  <c r="V131" i="4"/>
  <c r="T131" i="4"/>
  <c r="P131" i="4"/>
  <c r="BK131" i="4"/>
  <c r="K131" i="4"/>
  <c r="BE131" i="4"/>
  <c r="BI130" i="4"/>
  <c r="BH130" i="4"/>
  <c r="BG130" i="4"/>
  <c r="BF130" i="4"/>
  <c r="R130" i="4"/>
  <c r="Q130" i="4"/>
  <c r="X130" i="4"/>
  <c r="V130" i="4"/>
  <c r="T130" i="4"/>
  <c r="P130" i="4"/>
  <c r="BK130" i="4" s="1"/>
  <c r="K130" i="4"/>
  <c r="BE130" i="4" s="1"/>
  <c r="BI126" i="4"/>
  <c r="BH126" i="4"/>
  <c r="BG126" i="4"/>
  <c r="BF126" i="4"/>
  <c r="R126" i="4"/>
  <c r="Q126" i="4"/>
  <c r="X126" i="4"/>
  <c r="V126" i="4"/>
  <c r="T126" i="4"/>
  <c r="P126" i="4"/>
  <c r="K126" i="4" s="1"/>
  <c r="BE126" i="4" s="1"/>
  <c r="BK126" i="4"/>
  <c r="BI122" i="4"/>
  <c r="BH122" i="4"/>
  <c r="BG122" i="4"/>
  <c r="BF122" i="4"/>
  <c r="R122" i="4"/>
  <c r="Q122" i="4"/>
  <c r="X122" i="4"/>
  <c r="V122" i="4"/>
  <c r="T122" i="4"/>
  <c r="P122" i="4"/>
  <c r="K122" i="4" s="1"/>
  <c r="BE122" i="4" s="1"/>
  <c r="BI121" i="4"/>
  <c r="BH121" i="4"/>
  <c r="BG121" i="4"/>
  <c r="BF121" i="4"/>
  <c r="R121" i="4"/>
  <c r="Q121" i="4"/>
  <c r="X121" i="4"/>
  <c r="V121" i="4"/>
  <c r="T121" i="4"/>
  <c r="P121" i="4"/>
  <c r="BK121" i="4"/>
  <c r="K121" i="4"/>
  <c r="BE121" i="4"/>
  <c r="BI119" i="4"/>
  <c r="BH119" i="4"/>
  <c r="BG119" i="4"/>
  <c r="BF119" i="4"/>
  <c r="R119" i="4"/>
  <c r="Q119" i="4"/>
  <c r="X119" i="4"/>
  <c r="V119" i="4"/>
  <c r="T119" i="4"/>
  <c r="P119" i="4"/>
  <c r="BK119" i="4" s="1"/>
  <c r="K119" i="4"/>
  <c r="BE119" i="4" s="1"/>
  <c r="BI118" i="4"/>
  <c r="BH118" i="4"/>
  <c r="BG118" i="4"/>
  <c r="BF118" i="4"/>
  <c r="R118" i="4"/>
  <c r="R117" i="4" s="1"/>
  <c r="J64" i="4" s="1"/>
  <c r="Q118" i="4"/>
  <c r="Q117" i="4" s="1"/>
  <c r="I64" i="4" s="1"/>
  <c r="X118" i="4"/>
  <c r="X117" i="4" s="1"/>
  <c r="V118" i="4"/>
  <c r="V117" i="4" s="1"/>
  <c r="T118" i="4"/>
  <c r="T117" i="4" s="1"/>
  <c r="P118" i="4"/>
  <c r="BK118" i="4" s="1"/>
  <c r="K118" i="4"/>
  <c r="BE118" i="4" s="1"/>
  <c r="BI116" i="4"/>
  <c r="BH116" i="4"/>
  <c r="BG116" i="4"/>
  <c r="BF116" i="4"/>
  <c r="R116" i="4"/>
  <c r="Q116" i="4"/>
  <c r="X116" i="4"/>
  <c r="V116" i="4"/>
  <c r="T116" i="4"/>
  <c r="P116" i="4"/>
  <c r="BK116" i="4" s="1"/>
  <c r="K116" i="4"/>
  <c r="BE116" i="4" s="1"/>
  <c r="BI112" i="4"/>
  <c r="BH112" i="4"/>
  <c r="BG112" i="4"/>
  <c r="BF112" i="4"/>
  <c r="R112" i="4"/>
  <c r="Q112" i="4"/>
  <c r="X112" i="4"/>
  <c r="V112" i="4"/>
  <c r="T112" i="4"/>
  <c r="P112" i="4"/>
  <c r="BK112" i="4"/>
  <c r="K112" i="4"/>
  <c r="BE112" i="4"/>
  <c r="BI108" i="4"/>
  <c r="BH108" i="4"/>
  <c r="BG108" i="4"/>
  <c r="BF108" i="4"/>
  <c r="R108" i="4"/>
  <c r="Q108" i="4"/>
  <c r="X108" i="4"/>
  <c r="V108" i="4"/>
  <c r="T108" i="4"/>
  <c r="P108" i="4"/>
  <c r="K108" i="4" s="1"/>
  <c r="BE108" i="4" s="1"/>
  <c r="BI106" i="4"/>
  <c r="BH106" i="4"/>
  <c r="BG106" i="4"/>
  <c r="BF106" i="4"/>
  <c r="R106" i="4"/>
  <c r="Q106" i="4"/>
  <c r="X106" i="4"/>
  <c r="V106" i="4"/>
  <c r="T106" i="4"/>
  <c r="P106" i="4"/>
  <c r="BK106" i="4"/>
  <c r="K106" i="4"/>
  <c r="BE106" i="4"/>
  <c r="BI104" i="4"/>
  <c r="BH104" i="4"/>
  <c r="BG104" i="4"/>
  <c r="BF104" i="4"/>
  <c r="R104" i="4"/>
  <c r="Q104" i="4"/>
  <c r="X104" i="4"/>
  <c r="V104" i="4"/>
  <c r="T104" i="4"/>
  <c r="P104" i="4"/>
  <c r="BK104" i="4" s="1"/>
  <c r="K104" i="4"/>
  <c r="BE104" i="4" s="1"/>
  <c r="BI99" i="4"/>
  <c r="BH99" i="4"/>
  <c r="BG99" i="4"/>
  <c r="F37" i="4" s="1"/>
  <c r="BD57" i="1" s="1"/>
  <c r="BF99" i="4"/>
  <c r="R99" i="4"/>
  <c r="Q99" i="4"/>
  <c r="X99" i="4"/>
  <c r="V99" i="4"/>
  <c r="T99" i="4"/>
  <c r="P99" i="4"/>
  <c r="K99" i="4" s="1"/>
  <c r="BE99" i="4" s="1"/>
  <c r="BK99" i="4"/>
  <c r="BI97" i="4"/>
  <c r="F39" i="4"/>
  <c r="BF57" i="1" s="1"/>
  <c r="BH97" i="4"/>
  <c r="F38" i="4" s="1"/>
  <c r="BE57" i="1" s="1"/>
  <c r="BG97" i="4"/>
  <c r="BF97" i="4"/>
  <c r="F36" i="4" s="1"/>
  <c r="BC57" i="1" s="1"/>
  <c r="R97" i="4"/>
  <c r="R96" i="4"/>
  <c r="R95" i="4" s="1"/>
  <c r="Q97" i="4"/>
  <c r="Q96" i="4" s="1"/>
  <c r="X97" i="4"/>
  <c r="X96" i="4"/>
  <c r="X95" i="4" s="1"/>
  <c r="X94" i="4" s="1"/>
  <c r="V97" i="4"/>
  <c r="V96" i="4"/>
  <c r="V95" i="4" s="1"/>
  <c r="T97" i="4"/>
  <c r="T96" i="4"/>
  <c r="T95" i="4" s="1"/>
  <c r="T94" i="4" s="1"/>
  <c r="AW57" i="1" s="1"/>
  <c r="P97" i="4"/>
  <c r="K97" i="4" s="1"/>
  <c r="BE97" i="4" s="1"/>
  <c r="J63" i="4"/>
  <c r="J91" i="4"/>
  <c r="J90" i="4"/>
  <c r="F90" i="4"/>
  <c r="F88" i="4"/>
  <c r="E86" i="4"/>
  <c r="J57" i="4"/>
  <c r="J56" i="4"/>
  <c r="F56" i="4"/>
  <c r="F54" i="4"/>
  <c r="E52" i="4"/>
  <c r="J18" i="4"/>
  <c r="E18" i="4"/>
  <c r="F57" i="4" s="1"/>
  <c r="F91" i="4"/>
  <c r="J17" i="4"/>
  <c r="J12" i="4"/>
  <c r="J54" i="4" s="1"/>
  <c r="J88" i="4"/>
  <c r="E7" i="4"/>
  <c r="E84" i="4" s="1"/>
  <c r="E50" i="4"/>
  <c r="K39" i="3"/>
  <c r="K38" i="3"/>
  <c r="BA56" i="1" s="1"/>
  <c r="K37" i="3"/>
  <c r="AZ56" i="1" s="1"/>
  <c r="BI202" i="3"/>
  <c r="BH202" i="3"/>
  <c r="BG202" i="3"/>
  <c r="BF202" i="3"/>
  <c r="R202" i="3"/>
  <c r="Q202" i="3"/>
  <c r="X202" i="3"/>
  <c r="V202" i="3"/>
  <c r="T202" i="3"/>
  <c r="P202" i="3"/>
  <c r="K202" i="3" s="1"/>
  <c r="BE202" i="3" s="1"/>
  <c r="BK202" i="3"/>
  <c r="BI200" i="3"/>
  <c r="BH200" i="3"/>
  <c r="BG200" i="3"/>
  <c r="BF200" i="3"/>
  <c r="R200" i="3"/>
  <c r="R199" i="3"/>
  <c r="Q200" i="3"/>
  <c r="Q199" i="3"/>
  <c r="I71" i="3" s="1"/>
  <c r="X200" i="3"/>
  <c r="X199" i="3"/>
  <c r="V200" i="3"/>
  <c r="V199" i="3"/>
  <c r="T200" i="3"/>
  <c r="T199" i="3"/>
  <c r="P200" i="3"/>
  <c r="BK200" i="3"/>
  <c r="BK199" i="3" s="1"/>
  <c r="K199" i="3"/>
  <c r="K71" i="3" s="1"/>
  <c r="K200" i="3"/>
  <c r="BE200" i="3"/>
  <c r="J71" i="3"/>
  <c r="BI197" i="3"/>
  <c r="BH197" i="3"/>
  <c r="BG197" i="3"/>
  <c r="BF197" i="3"/>
  <c r="R197" i="3"/>
  <c r="Q197" i="3"/>
  <c r="X197" i="3"/>
  <c r="X195" i="3" s="1"/>
  <c r="X194" i="3" s="1"/>
  <c r="V197" i="3"/>
  <c r="T197" i="3"/>
  <c r="P197" i="3"/>
  <c r="K197" i="3" s="1"/>
  <c r="BK197" i="3"/>
  <c r="BE197" i="3"/>
  <c r="BI196" i="3"/>
  <c r="BH196" i="3"/>
  <c r="BG196" i="3"/>
  <c r="BF196" i="3"/>
  <c r="R196" i="3"/>
  <c r="R195" i="3"/>
  <c r="R194" i="3" s="1"/>
  <c r="Q196" i="3"/>
  <c r="Q195" i="3" s="1"/>
  <c r="Q194" i="3" s="1"/>
  <c r="I69" i="3" s="1"/>
  <c r="X196" i="3"/>
  <c r="V196" i="3"/>
  <c r="V195" i="3" s="1"/>
  <c r="V194" i="3" s="1"/>
  <c r="T196" i="3"/>
  <c r="T195" i="3"/>
  <c r="T194" i="3" s="1"/>
  <c r="P196" i="3"/>
  <c r="BK196" i="3" s="1"/>
  <c r="BK195" i="3" s="1"/>
  <c r="J70" i="3"/>
  <c r="J69" i="3"/>
  <c r="BI193" i="3"/>
  <c r="BH193" i="3"/>
  <c r="BG193" i="3"/>
  <c r="BF193" i="3"/>
  <c r="R193" i="3"/>
  <c r="Q193" i="3"/>
  <c r="X193" i="3"/>
  <c r="V193" i="3"/>
  <c r="T193" i="3"/>
  <c r="P193" i="3"/>
  <c r="BK193" i="3" s="1"/>
  <c r="K193" i="3"/>
  <c r="BE193" i="3" s="1"/>
  <c r="BI192" i="3"/>
  <c r="BH192" i="3"/>
  <c r="BG192" i="3"/>
  <c r="BF192" i="3"/>
  <c r="R192" i="3"/>
  <c r="R191" i="3" s="1"/>
  <c r="J68" i="3" s="1"/>
  <c r="Q192" i="3"/>
  <c r="Q191" i="3" s="1"/>
  <c r="I68" i="3" s="1"/>
  <c r="X192" i="3"/>
  <c r="X191" i="3" s="1"/>
  <c r="V192" i="3"/>
  <c r="V191" i="3" s="1"/>
  <c r="T192" i="3"/>
  <c r="T191" i="3" s="1"/>
  <c r="P192" i="3"/>
  <c r="BK192" i="3" s="1"/>
  <c r="BK191" i="3" s="1"/>
  <c r="K191" i="3" s="1"/>
  <c r="K68" i="3" s="1"/>
  <c r="K192" i="3"/>
  <c r="BE192" i="3" s="1"/>
  <c r="BI189" i="3"/>
  <c r="BH189" i="3"/>
  <c r="BG189" i="3"/>
  <c r="BF189" i="3"/>
  <c r="R189" i="3"/>
  <c r="Q189" i="3"/>
  <c r="X189" i="3"/>
  <c r="V189" i="3"/>
  <c r="T189" i="3"/>
  <c r="P189" i="3"/>
  <c r="BK189" i="3" s="1"/>
  <c r="K189" i="3"/>
  <c r="BE189" i="3" s="1"/>
  <c r="BI187" i="3"/>
  <c r="BH187" i="3"/>
  <c r="BG187" i="3"/>
  <c r="BF187" i="3"/>
  <c r="R187" i="3"/>
  <c r="Q187" i="3"/>
  <c r="X187" i="3"/>
  <c r="V187" i="3"/>
  <c r="T187" i="3"/>
  <c r="P187" i="3"/>
  <c r="BK187" i="3"/>
  <c r="K187" i="3"/>
  <c r="BE187" i="3" s="1"/>
  <c r="BI185" i="3"/>
  <c r="BH185" i="3"/>
  <c r="BG185" i="3"/>
  <c r="BF185" i="3"/>
  <c r="R185" i="3"/>
  <c r="Q185" i="3"/>
  <c r="X185" i="3"/>
  <c r="V185" i="3"/>
  <c r="T185" i="3"/>
  <c r="P185" i="3"/>
  <c r="K185" i="3" s="1"/>
  <c r="BE185" i="3" s="1"/>
  <c r="BI184" i="3"/>
  <c r="BH184" i="3"/>
  <c r="BG184" i="3"/>
  <c r="BF184" i="3"/>
  <c r="R184" i="3"/>
  <c r="Q184" i="3"/>
  <c r="X184" i="3"/>
  <c r="V184" i="3"/>
  <c r="T184" i="3"/>
  <c r="P184" i="3"/>
  <c r="BK184" i="3" s="1"/>
  <c r="BI181" i="3"/>
  <c r="BH181" i="3"/>
  <c r="BG181" i="3"/>
  <c r="BF181" i="3"/>
  <c r="R181" i="3"/>
  <c r="Q181" i="3"/>
  <c r="X181" i="3"/>
  <c r="V181" i="3"/>
  <c r="T181" i="3"/>
  <c r="P181" i="3"/>
  <c r="BK181" i="3" s="1"/>
  <c r="K181" i="3"/>
  <c r="BE181" i="3" s="1"/>
  <c r="BI179" i="3"/>
  <c r="BH179" i="3"/>
  <c r="BG179" i="3"/>
  <c r="BF179" i="3"/>
  <c r="R179" i="3"/>
  <c r="Q179" i="3"/>
  <c r="X179" i="3"/>
  <c r="V179" i="3"/>
  <c r="T179" i="3"/>
  <c r="P179" i="3"/>
  <c r="BK179" i="3"/>
  <c r="K179" i="3"/>
  <c r="BE179" i="3"/>
  <c r="BI177" i="3"/>
  <c r="BH177" i="3"/>
  <c r="BG177" i="3"/>
  <c r="BF177" i="3"/>
  <c r="R177" i="3"/>
  <c r="R176" i="3"/>
  <c r="Q177" i="3"/>
  <c r="Q176" i="3" s="1"/>
  <c r="I67" i="3" s="1"/>
  <c r="X177" i="3"/>
  <c r="X176" i="3"/>
  <c r="V177" i="3"/>
  <c r="V176" i="3" s="1"/>
  <c r="T177" i="3"/>
  <c r="T176" i="3"/>
  <c r="P177" i="3"/>
  <c r="BK177" i="3" s="1"/>
  <c r="K177" i="3"/>
  <c r="BE177" i="3"/>
  <c r="J67" i="3"/>
  <c r="BI175" i="3"/>
  <c r="BH175" i="3"/>
  <c r="BG175" i="3"/>
  <c r="BF175" i="3"/>
  <c r="R175" i="3"/>
  <c r="Q175" i="3"/>
  <c r="X175" i="3"/>
  <c r="V175" i="3"/>
  <c r="T175" i="3"/>
  <c r="P175" i="3"/>
  <c r="BK175" i="3"/>
  <c r="K175" i="3"/>
  <c r="BE175" i="3"/>
  <c r="BI174" i="3"/>
  <c r="BH174" i="3"/>
  <c r="BG174" i="3"/>
  <c r="BF174" i="3"/>
  <c r="R174" i="3"/>
  <c r="Q174" i="3"/>
  <c r="X174" i="3"/>
  <c r="V174" i="3"/>
  <c r="T174" i="3"/>
  <c r="P174" i="3"/>
  <c r="K174" i="3" s="1"/>
  <c r="BE174" i="3" s="1"/>
  <c r="BI173" i="3"/>
  <c r="BH173" i="3"/>
  <c r="BG173" i="3"/>
  <c r="BF173" i="3"/>
  <c r="R173" i="3"/>
  <c r="Q173" i="3"/>
  <c r="X173" i="3"/>
  <c r="V173" i="3"/>
  <c r="T173" i="3"/>
  <c r="P173" i="3"/>
  <c r="K173" i="3" s="1"/>
  <c r="BE173" i="3" s="1"/>
  <c r="BK173" i="3"/>
  <c r="BI172" i="3"/>
  <c r="BH172" i="3"/>
  <c r="BG172" i="3"/>
  <c r="BF172" i="3"/>
  <c r="R172" i="3"/>
  <c r="Q172" i="3"/>
  <c r="X172" i="3"/>
  <c r="V172" i="3"/>
  <c r="T172" i="3"/>
  <c r="P172" i="3"/>
  <c r="BK172" i="3" s="1"/>
  <c r="K172" i="3"/>
  <c r="BE172" i="3" s="1"/>
  <c r="BI171" i="3"/>
  <c r="BH171" i="3"/>
  <c r="BG171" i="3"/>
  <c r="BF171" i="3"/>
  <c r="R171" i="3"/>
  <c r="Q171" i="3"/>
  <c r="X171" i="3"/>
  <c r="V171" i="3"/>
  <c r="T171" i="3"/>
  <c r="P171" i="3"/>
  <c r="BK171" i="3"/>
  <c r="K171" i="3"/>
  <c r="BE171" i="3"/>
  <c r="BI169" i="3"/>
  <c r="BH169" i="3"/>
  <c r="BG169" i="3"/>
  <c r="BF169" i="3"/>
  <c r="R169" i="3"/>
  <c r="Q169" i="3"/>
  <c r="X169" i="3"/>
  <c r="V169" i="3"/>
  <c r="T169" i="3"/>
  <c r="P169" i="3"/>
  <c r="K169" i="3" s="1"/>
  <c r="BE169" i="3" s="1"/>
  <c r="BI168" i="3"/>
  <c r="BH168" i="3"/>
  <c r="BG168" i="3"/>
  <c r="BF168" i="3"/>
  <c r="R168" i="3"/>
  <c r="Q168" i="3"/>
  <c r="X168" i="3"/>
  <c r="V168" i="3"/>
  <c r="T168" i="3"/>
  <c r="P168" i="3"/>
  <c r="K168" i="3" s="1"/>
  <c r="BE168" i="3" s="1"/>
  <c r="BK168" i="3"/>
  <c r="BI167" i="3"/>
  <c r="BH167" i="3"/>
  <c r="BG167" i="3"/>
  <c r="BF167" i="3"/>
  <c r="R167" i="3"/>
  <c r="Q167" i="3"/>
  <c r="X167" i="3"/>
  <c r="V167" i="3"/>
  <c r="T167" i="3"/>
  <c r="P167" i="3"/>
  <c r="BK167" i="3" s="1"/>
  <c r="K167" i="3"/>
  <c r="BE167" i="3" s="1"/>
  <c r="BI166" i="3"/>
  <c r="BH166" i="3"/>
  <c r="BG166" i="3"/>
  <c r="BF166" i="3"/>
  <c r="R166" i="3"/>
  <c r="Q166" i="3"/>
  <c r="X166" i="3"/>
  <c r="V166" i="3"/>
  <c r="T166" i="3"/>
  <c r="P166" i="3"/>
  <c r="BK166" i="3"/>
  <c r="K166" i="3"/>
  <c r="BE166" i="3"/>
  <c r="BI165" i="3"/>
  <c r="BH165" i="3"/>
  <c r="BG165" i="3"/>
  <c r="BF165" i="3"/>
  <c r="R165" i="3"/>
  <c r="Q165" i="3"/>
  <c r="X165" i="3"/>
  <c r="V165" i="3"/>
  <c r="T165" i="3"/>
  <c r="P165" i="3"/>
  <c r="K165" i="3" s="1"/>
  <c r="BE165" i="3" s="1"/>
  <c r="BI164" i="3"/>
  <c r="BH164" i="3"/>
  <c r="BG164" i="3"/>
  <c r="BF164" i="3"/>
  <c r="R164" i="3"/>
  <c r="Q164" i="3"/>
  <c r="X164" i="3"/>
  <c r="V164" i="3"/>
  <c r="T164" i="3"/>
  <c r="P164" i="3"/>
  <c r="BK164" i="3"/>
  <c r="K164" i="3"/>
  <c r="BE164" i="3"/>
  <c r="BI163" i="3"/>
  <c r="BH163" i="3"/>
  <c r="BG163" i="3"/>
  <c r="BF163" i="3"/>
  <c r="R163" i="3"/>
  <c r="Q163" i="3"/>
  <c r="X163" i="3"/>
  <c r="V163" i="3"/>
  <c r="T163" i="3"/>
  <c r="P163" i="3"/>
  <c r="BK163" i="3" s="1"/>
  <c r="K163" i="3"/>
  <c r="BE163" i="3" s="1"/>
  <c r="BI162" i="3"/>
  <c r="BH162" i="3"/>
  <c r="BG162" i="3"/>
  <c r="BF162" i="3"/>
  <c r="R162" i="3"/>
  <c r="Q162" i="3"/>
  <c r="X162" i="3"/>
  <c r="V162" i="3"/>
  <c r="T162" i="3"/>
  <c r="P162" i="3"/>
  <c r="BK162" i="3"/>
  <c r="K162" i="3"/>
  <c r="BE162" i="3"/>
  <c r="BI161" i="3"/>
  <c r="BH161" i="3"/>
  <c r="BG161" i="3"/>
  <c r="BF161" i="3"/>
  <c r="R161" i="3"/>
  <c r="Q161" i="3"/>
  <c r="X161" i="3"/>
  <c r="V161" i="3"/>
  <c r="T161" i="3"/>
  <c r="P161" i="3"/>
  <c r="K161" i="3" s="1"/>
  <c r="BE161" i="3" s="1"/>
  <c r="BI160" i="3"/>
  <c r="BH160" i="3"/>
  <c r="BG160" i="3"/>
  <c r="BF160" i="3"/>
  <c r="R160" i="3"/>
  <c r="Q160" i="3"/>
  <c r="X160" i="3"/>
  <c r="V160" i="3"/>
  <c r="T160" i="3"/>
  <c r="P160" i="3"/>
  <c r="BK160" i="3"/>
  <c r="K160" i="3"/>
  <c r="BE160" i="3"/>
  <c r="BI158" i="3"/>
  <c r="BH158" i="3"/>
  <c r="BG158" i="3"/>
  <c r="BF158" i="3"/>
  <c r="R158" i="3"/>
  <c r="Q158" i="3"/>
  <c r="X158" i="3"/>
  <c r="V158" i="3"/>
  <c r="T158" i="3"/>
  <c r="P158" i="3"/>
  <c r="BK158" i="3" s="1"/>
  <c r="K158" i="3"/>
  <c r="BE158" i="3" s="1"/>
  <c r="BI157" i="3"/>
  <c r="BH157" i="3"/>
  <c r="BG157" i="3"/>
  <c r="BF157" i="3"/>
  <c r="R157" i="3"/>
  <c r="Q157" i="3"/>
  <c r="X157" i="3"/>
  <c r="V157" i="3"/>
  <c r="T157" i="3"/>
  <c r="P157" i="3"/>
  <c r="BK157" i="3"/>
  <c r="K157" i="3"/>
  <c r="BE157" i="3"/>
  <c r="BI155" i="3"/>
  <c r="BH155" i="3"/>
  <c r="BG155" i="3"/>
  <c r="BF155" i="3"/>
  <c r="R155" i="3"/>
  <c r="Q155" i="3"/>
  <c r="X155" i="3"/>
  <c r="V155" i="3"/>
  <c r="T155" i="3"/>
  <c r="P155" i="3"/>
  <c r="K155" i="3" s="1"/>
  <c r="BE155" i="3" s="1"/>
  <c r="BI154" i="3"/>
  <c r="BH154" i="3"/>
  <c r="BG154" i="3"/>
  <c r="BF154" i="3"/>
  <c r="R154" i="3"/>
  <c r="Q154" i="3"/>
  <c r="X154" i="3"/>
  <c r="V154" i="3"/>
  <c r="T154" i="3"/>
  <c r="P154" i="3"/>
  <c r="BK154" i="3"/>
  <c r="K154" i="3"/>
  <c r="BE154" i="3"/>
  <c r="BI153" i="3"/>
  <c r="BH153" i="3"/>
  <c r="BG153" i="3"/>
  <c r="BF153" i="3"/>
  <c r="R153" i="3"/>
  <c r="Q153" i="3"/>
  <c r="X153" i="3"/>
  <c r="V153" i="3"/>
  <c r="T153" i="3"/>
  <c r="P153" i="3"/>
  <c r="BK153" i="3" s="1"/>
  <c r="K153" i="3"/>
  <c r="BE153" i="3" s="1"/>
  <c r="BI152" i="3"/>
  <c r="BH152" i="3"/>
  <c r="BG152" i="3"/>
  <c r="BF152" i="3"/>
  <c r="R152" i="3"/>
  <c r="Q152" i="3"/>
  <c r="X152" i="3"/>
  <c r="V152" i="3"/>
  <c r="T152" i="3"/>
  <c r="P152" i="3"/>
  <c r="BK152" i="3"/>
  <c r="K152" i="3"/>
  <c r="BE152" i="3"/>
  <c r="BI151" i="3"/>
  <c r="BH151" i="3"/>
  <c r="BG151" i="3"/>
  <c r="BF151" i="3"/>
  <c r="R151" i="3"/>
  <c r="Q151" i="3"/>
  <c r="X151" i="3"/>
  <c r="V151" i="3"/>
  <c r="T151" i="3"/>
  <c r="P151" i="3"/>
  <c r="K151" i="3" s="1"/>
  <c r="BE151" i="3" s="1"/>
  <c r="BI150" i="3"/>
  <c r="BH150" i="3"/>
  <c r="BG150" i="3"/>
  <c r="BF150" i="3"/>
  <c r="R150" i="3"/>
  <c r="R149" i="3" s="1"/>
  <c r="J66" i="3" s="1"/>
  <c r="Q150" i="3"/>
  <c r="Q149" i="3" s="1"/>
  <c r="I66" i="3" s="1"/>
  <c r="X150" i="3"/>
  <c r="X149" i="3" s="1"/>
  <c r="V150" i="3"/>
  <c r="V149" i="3" s="1"/>
  <c r="T150" i="3"/>
  <c r="T149" i="3" s="1"/>
  <c r="P150" i="3"/>
  <c r="BK150" i="3" s="1"/>
  <c r="K150" i="3"/>
  <c r="BE150" i="3"/>
  <c r="BI148" i="3"/>
  <c r="BH148" i="3"/>
  <c r="BG148" i="3"/>
  <c r="BF148" i="3"/>
  <c r="R148" i="3"/>
  <c r="Q148" i="3"/>
  <c r="X148" i="3"/>
  <c r="V148" i="3"/>
  <c r="T148" i="3"/>
  <c r="P148" i="3"/>
  <c r="K148" i="3" s="1"/>
  <c r="BE148" i="3" s="1"/>
  <c r="BI147" i="3"/>
  <c r="BH147" i="3"/>
  <c r="BG147" i="3"/>
  <c r="BF147" i="3"/>
  <c r="R147" i="3"/>
  <c r="Q147" i="3"/>
  <c r="X147" i="3"/>
  <c r="V147" i="3"/>
  <c r="T147" i="3"/>
  <c r="P147" i="3"/>
  <c r="BK147" i="3"/>
  <c r="K147" i="3"/>
  <c r="BE147" i="3"/>
  <c r="BI146" i="3"/>
  <c r="BH146" i="3"/>
  <c r="BG146" i="3"/>
  <c r="BF146" i="3"/>
  <c r="R146" i="3"/>
  <c r="R145" i="3"/>
  <c r="Q146" i="3"/>
  <c r="Q145" i="3" s="1"/>
  <c r="I65" i="3" s="1"/>
  <c r="X146" i="3"/>
  <c r="X145" i="3"/>
  <c r="V146" i="3"/>
  <c r="V145" i="3" s="1"/>
  <c r="T146" i="3"/>
  <c r="T145" i="3"/>
  <c r="P146" i="3"/>
  <c r="BK146" i="3" s="1"/>
  <c r="K146" i="3"/>
  <c r="BE146" i="3"/>
  <c r="J65" i="3"/>
  <c r="BI143" i="3"/>
  <c r="BH143" i="3"/>
  <c r="BG143" i="3"/>
  <c r="BF143" i="3"/>
  <c r="R143" i="3"/>
  <c r="R142" i="3" s="1"/>
  <c r="J64" i="3" s="1"/>
  <c r="Q143" i="3"/>
  <c r="Q142" i="3"/>
  <c r="X143" i="3"/>
  <c r="X142" i="3" s="1"/>
  <c r="V143" i="3"/>
  <c r="V142" i="3"/>
  <c r="T143" i="3"/>
  <c r="T142" i="3" s="1"/>
  <c r="P143" i="3"/>
  <c r="BK143" i="3"/>
  <c r="BK142" i="3"/>
  <c r="K142" i="3" s="1"/>
  <c r="K64" i="3" s="1"/>
  <c r="K143" i="3"/>
  <c r="BE143" i="3"/>
  <c r="I64" i="3"/>
  <c r="BI141" i="3"/>
  <c r="BH141" i="3"/>
  <c r="BG141" i="3"/>
  <c r="BF141" i="3"/>
  <c r="R141" i="3"/>
  <c r="Q141" i="3"/>
  <c r="X141" i="3"/>
  <c r="V141" i="3"/>
  <c r="T141" i="3"/>
  <c r="P141" i="3"/>
  <c r="K141" i="3" s="1"/>
  <c r="BE141" i="3" s="1"/>
  <c r="BI138" i="3"/>
  <c r="BH138" i="3"/>
  <c r="BG138" i="3"/>
  <c r="BF138" i="3"/>
  <c r="R138" i="3"/>
  <c r="Q138" i="3"/>
  <c r="X138" i="3"/>
  <c r="V138" i="3"/>
  <c r="T138" i="3"/>
  <c r="P138" i="3"/>
  <c r="BK138" i="3"/>
  <c r="K138" i="3"/>
  <c r="BE138" i="3" s="1"/>
  <c r="BI136" i="3"/>
  <c r="BH136" i="3"/>
  <c r="BG136" i="3"/>
  <c r="BF136" i="3"/>
  <c r="R136" i="3"/>
  <c r="Q136" i="3"/>
  <c r="X136" i="3"/>
  <c r="V136" i="3"/>
  <c r="T136" i="3"/>
  <c r="P136" i="3"/>
  <c r="BK136" i="3"/>
  <c r="K136" i="3"/>
  <c r="BE136" i="3" s="1"/>
  <c r="BI133" i="3"/>
  <c r="BH133" i="3"/>
  <c r="BG133" i="3"/>
  <c r="BF133" i="3"/>
  <c r="R133" i="3"/>
  <c r="Q133" i="3"/>
  <c r="X133" i="3"/>
  <c r="V133" i="3"/>
  <c r="T133" i="3"/>
  <c r="P133" i="3"/>
  <c r="BK133" i="3" s="1"/>
  <c r="BI129" i="3"/>
  <c r="BH129" i="3"/>
  <c r="BG129" i="3"/>
  <c r="BF129" i="3"/>
  <c r="R129" i="3"/>
  <c r="Q129" i="3"/>
  <c r="X129" i="3"/>
  <c r="V129" i="3"/>
  <c r="T129" i="3"/>
  <c r="P129" i="3"/>
  <c r="K129" i="3" s="1"/>
  <c r="BE129" i="3" s="1"/>
  <c r="BI127" i="3"/>
  <c r="BH127" i="3"/>
  <c r="BG127" i="3"/>
  <c r="BF127" i="3"/>
  <c r="R127" i="3"/>
  <c r="Q127" i="3"/>
  <c r="X127" i="3"/>
  <c r="V127" i="3"/>
  <c r="T127" i="3"/>
  <c r="P127" i="3"/>
  <c r="BK127" i="3"/>
  <c r="K127" i="3"/>
  <c r="BE127" i="3" s="1"/>
  <c r="BI126" i="3"/>
  <c r="BH126" i="3"/>
  <c r="BG126" i="3"/>
  <c r="BF126" i="3"/>
  <c r="R126" i="3"/>
  <c r="Q126" i="3"/>
  <c r="X126" i="3"/>
  <c r="V126" i="3"/>
  <c r="T126" i="3"/>
  <c r="P126" i="3"/>
  <c r="BK126" i="3"/>
  <c r="K126" i="3"/>
  <c r="BE126" i="3" s="1"/>
  <c r="BI125" i="3"/>
  <c r="BH125" i="3"/>
  <c r="BG125" i="3"/>
  <c r="BF125" i="3"/>
  <c r="R125" i="3"/>
  <c r="Q125" i="3"/>
  <c r="X125" i="3"/>
  <c r="V125" i="3"/>
  <c r="T125" i="3"/>
  <c r="P125" i="3"/>
  <c r="BK125" i="3" s="1"/>
  <c r="BI122" i="3"/>
  <c r="BH122" i="3"/>
  <c r="BG122" i="3"/>
  <c r="BF122" i="3"/>
  <c r="R122" i="3"/>
  <c r="Q122" i="3"/>
  <c r="X122" i="3"/>
  <c r="V122" i="3"/>
  <c r="T122" i="3"/>
  <c r="P122" i="3"/>
  <c r="K122" i="3" s="1"/>
  <c r="BE122" i="3" s="1"/>
  <c r="BI119" i="3"/>
  <c r="BH119" i="3"/>
  <c r="BG119" i="3"/>
  <c r="BF119" i="3"/>
  <c r="R119" i="3"/>
  <c r="Q119" i="3"/>
  <c r="X119" i="3"/>
  <c r="V119" i="3"/>
  <c r="T119" i="3"/>
  <c r="P119" i="3"/>
  <c r="BK119" i="3"/>
  <c r="K119" i="3"/>
  <c r="BE119" i="3" s="1"/>
  <c r="BI117" i="3"/>
  <c r="BH117" i="3"/>
  <c r="BG117" i="3"/>
  <c r="BF117" i="3"/>
  <c r="R117" i="3"/>
  <c r="Q117" i="3"/>
  <c r="X117" i="3"/>
  <c r="V117" i="3"/>
  <c r="T117" i="3"/>
  <c r="P117" i="3"/>
  <c r="BK117" i="3"/>
  <c r="K117" i="3"/>
  <c r="BE117" i="3" s="1"/>
  <c r="BI115" i="3"/>
  <c r="BH115" i="3"/>
  <c r="BG115" i="3"/>
  <c r="BF115" i="3"/>
  <c r="R115" i="3"/>
  <c r="Q115" i="3"/>
  <c r="X115" i="3"/>
  <c r="V115" i="3"/>
  <c r="T115" i="3"/>
  <c r="P115" i="3"/>
  <c r="K115" i="3" s="1"/>
  <c r="BE115" i="3" s="1"/>
  <c r="BK115" i="3"/>
  <c r="BI113" i="3"/>
  <c r="BH113" i="3"/>
  <c r="BG113" i="3"/>
  <c r="BF113" i="3"/>
  <c r="R113" i="3"/>
  <c r="Q113" i="3"/>
  <c r="X113" i="3"/>
  <c r="V113" i="3"/>
  <c r="T113" i="3"/>
  <c r="P113" i="3"/>
  <c r="K113" i="3" s="1"/>
  <c r="BE113" i="3" s="1"/>
  <c r="BI111" i="3"/>
  <c r="BH111" i="3"/>
  <c r="BG111" i="3"/>
  <c r="BF111" i="3"/>
  <c r="R111" i="3"/>
  <c r="Q111" i="3"/>
  <c r="X111" i="3"/>
  <c r="V111" i="3"/>
  <c r="T111" i="3"/>
  <c r="P111" i="3"/>
  <c r="BK111" i="3" s="1"/>
  <c r="K111" i="3"/>
  <c r="BE111" i="3"/>
  <c r="BI108" i="3"/>
  <c r="BH108" i="3"/>
  <c r="BG108" i="3"/>
  <c r="BF108" i="3"/>
  <c r="R108" i="3"/>
  <c r="Q108" i="3"/>
  <c r="X108" i="3"/>
  <c r="V108" i="3"/>
  <c r="T108" i="3"/>
  <c r="P108" i="3"/>
  <c r="BK108" i="3"/>
  <c r="K108" i="3"/>
  <c r="BE108" i="3" s="1"/>
  <c r="BI106" i="3"/>
  <c r="BH106" i="3"/>
  <c r="BG106" i="3"/>
  <c r="BF106" i="3"/>
  <c r="R106" i="3"/>
  <c r="Q106" i="3"/>
  <c r="X106" i="3"/>
  <c r="V106" i="3"/>
  <c r="T106" i="3"/>
  <c r="P106" i="3"/>
  <c r="K106" i="3" s="1"/>
  <c r="BE106" i="3" s="1"/>
  <c r="BK106" i="3"/>
  <c r="BI104" i="3"/>
  <c r="BH104" i="3"/>
  <c r="BG104" i="3"/>
  <c r="BF104" i="3"/>
  <c r="R104" i="3"/>
  <c r="Q104" i="3"/>
  <c r="X104" i="3"/>
  <c r="V104" i="3"/>
  <c r="T104" i="3"/>
  <c r="P104" i="3"/>
  <c r="K104" i="3" s="1"/>
  <c r="BE104" i="3" s="1"/>
  <c r="BI102" i="3"/>
  <c r="BH102" i="3"/>
  <c r="BG102" i="3"/>
  <c r="BF102" i="3"/>
  <c r="R102" i="3"/>
  <c r="Q102" i="3"/>
  <c r="X102" i="3"/>
  <c r="V102" i="3"/>
  <c r="T102" i="3"/>
  <c r="P102" i="3"/>
  <c r="BK102" i="3"/>
  <c r="K102" i="3"/>
  <c r="BE102" i="3"/>
  <c r="BI98" i="3"/>
  <c r="BH98" i="3"/>
  <c r="BG98" i="3"/>
  <c r="BF98" i="3"/>
  <c r="R98" i="3"/>
  <c r="Q98" i="3"/>
  <c r="X98" i="3"/>
  <c r="V98" i="3"/>
  <c r="T98" i="3"/>
  <c r="P98" i="3"/>
  <c r="BK98" i="3"/>
  <c r="K98" i="3"/>
  <c r="BE98" i="3" s="1"/>
  <c r="BI94" i="3"/>
  <c r="F39" i="3"/>
  <c r="BF56" i="1" s="1"/>
  <c r="BH94" i="3"/>
  <c r="F38" i="3" s="1"/>
  <c r="BE56" i="1" s="1"/>
  <c r="BG94" i="3"/>
  <c r="F37" i="3" s="1"/>
  <c r="BD56" i="1" s="1"/>
  <c r="BF94" i="3"/>
  <c r="F36" i="3" s="1"/>
  <c r="BC56" i="1" s="1"/>
  <c r="R94" i="3"/>
  <c r="R93" i="3" s="1"/>
  <c r="Q94" i="3"/>
  <c r="Q93" i="3" s="1"/>
  <c r="X94" i="3"/>
  <c r="X93" i="3"/>
  <c r="X92" i="3" s="1"/>
  <c r="X91" i="3" s="1"/>
  <c r="V94" i="3"/>
  <c r="V93" i="3"/>
  <c r="V92" i="3" s="1"/>
  <c r="V91" i="3" s="1"/>
  <c r="T94" i="3"/>
  <c r="T93" i="3"/>
  <c r="T92" i="3" s="1"/>
  <c r="T91" i="3" s="1"/>
  <c r="AW56" i="1" s="1"/>
  <c r="P94" i="3"/>
  <c r="K94" i="3" s="1"/>
  <c r="BE94" i="3" s="1"/>
  <c r="J88" i="3"/>
  <c r="J87" i="3"/>
  <c r="F87" i="3"/>
  <c r="F85" i="3"/>
  <c r="E83" i="3"/>
  <c r="J57" i="3"/>
  <c r="J56" i="3"/>
  <c r="F56" i="3"/>
  <c r="F54" i="3"/>
  <c r="E52" i="3"/>
  <c r="J18" i="3"/>
  <c r="E18" i="3"/>
  <c r="F88" i="3"/>
  <c r="F57" i="3"/>
  <c r="J17" i="3"/>
  <c r="J12" i="3"/>
  <c r="J85" i="3"/>
  <c r="J54" i="3"/>
  <c r="E7" i="3"/>
  <c r="E81" i="3" s="1"/>
  <c r="E50" i="3"/>
  <c r="K39" i="2"/>
  <c r="K38" i="2"/>
  <c r="BA55" i="1" s="1"/>
  <c r="K37" i="2"/>
  <c r="AZ55" i="1" s="1"/>
  <c r="BI162" i="2"/>
  <c r="BH162" i="2"/>
  <c r="BG162" i="2"/>
  <c r="BF162" i="2"/>
  <c r="R162" i="2"/>
  <c r="R161" i="2" s="1"/>
  <c r="J64" i="2" s="1"/>
  <c r="Q162" i="2"/>
  <c r="Q161" i="2" s="1"/>
  <c r="I64" i="2" s="1"/>
  <c r="X162" i="2"/>
  <c r="X161" i="2" s="1"/>
  <c r="V162" i="2"/>
  <c r="V161" i="2" s="1"/>
  <c r="T162" i="2"/>
  <c r="T161" i="2" s="1"/>
  <c r="P162" i="2"/>
  <c r="BK162" i="2" s="1"/>
  <c r="BK161" i="2" s="1"/>
  <c r="K161" i="2" s="1"/>
  <c r="K64" i="2" s="1"/>
  <c r="K162" i="2"/>
  <c r="BE162" i="2" s="1"/>
  <c r="BI160" i="2"/>
  <c r="BH160" i="2"/>
  <c r="BG160" i="2"/>
  <c r="BF160" i="2"/>
  <c r="R160" i="2"/>
  <c r="Q160" i="2"/>
  <c r="X160" i="2"/>
  <c r="V160" i="2"/>
  <c r="T160" i="2"/>
  <c r="P160" i="2"/>
  <c r="BK160" i="2" s="1"/>
  <c r="K160" i="2"/>
  <c r="BE160" i="2" s="1"/>
  <c r="BI159" i="2"/>
  <c r="BH159" i="2"/>
  <c r="BG159" i="2"/>
  <c r="BF159" i="2"/>
  <c r="R159" i="2"/>
  <c r="Q159" i="2"/>
  <c r="X159" i="2"/>
  <c r="V159" i="2"/>
  <c r="T159" i="2"/>
  <c r="P159" i="2"/>
  <c r="BK159" i="2"/>
  <c r="K159" i="2"/>
  <c r="BE159" i="2"/>
  <c r="BI158" i="2"/>
  <c r="BH158" i="2"/>
  <c r="BG158" i="2"/>
  <c r="BF158" i="2"/>
  <c r="R158" i="2"/>
  <c r="Q158" i="2"/>
  <c r="X158" i="2"/>
  <c r="V158" i="2"/>
  <c r="T158" i="2"/>
  <c r="P158" i="2"/>
  <c r="BK158" i="2" s="1"/>
  <c r="BI157" i="2"/>
  <c r="BH157" i="2"/>
  <c r="BG157" i="2"/>
  <c r="BF157" i="2"/>
  <c r="R157" i="2"/>
  <c r="Q157" i="2"/>
  <c r="X157" i="2"/>
  <c r="V157" i="2"/>
  <c r="T157" i="2"/>
  <c r="P157" i="2"/>
  <c r="K157" i="2" s="1"/>
  <c r="BE157" i="2" s="1"/>
  <c r="BK157" i="2"/>
  <c r="BI156" i="2"/>
  <c r="BH156" i="2"/>
  <c r="BG156" i="2"/>
  <c r="BF156" i="2"/>
  <c r="R156" i="2"/>
  <c r="Q156" i="2"/>
  <c r="X156" i="2"/>
  <c r="V156" i="2"/>
  <c r="T156" i="2"/>
  <c r="P156" i="2"/>
  <c r="BK156" i="2" s="1"/>
  <c r="K156" i="2"/>
  <c r="BE156" i="2" s="1"/>
  <c r="BI155" i="2"/>
  <c r="BH155" i="2"/>
  <c r="BG155" i="2"/>
  <c r="BF155" i="2"/>
  <c r="R155" i="2"/>
  <c r="Q155" i="2"/>
  <c r="X155" i="2"/>
  <c r="V155" i="2"/>
  <c r="T155" i="2"/>
  <c r="P155" i="2"/>
  <c r="BK155" i="2"/>
  <c r="K155" i="2"/>
  <c r="BE155" i="2"/>
  <c r="BI154" i="2"/>
  <c r="BH154" i="2"/>
  <c r="BG154" i="2"/>
  <c r="BF154" i="2"/>
  <c r="R154" i="2"/>
  <c r="Q154" i="2"/>
  <c r="X154" i="2"/>
  <c r="V154" i="2"/>
  <c r="T154" i="2"/>
  <c r="P154" i="2"/>
  <c r="BK154" i="2" s="1"/>
  <c r="BI153" i="2"/>
  <c r="BH153" i="2"/>
  <c r="BG153" i="2"/>
  <c r="BF153" i="2"/>
  <c r="R153" i="2"/>
  <c r="Q153" i="2"/>
  <c r="X153" i="2"/>
  <c r="V153" i="2"/>
  <c r="T153" i="2"/>
  <c r="P153" i="2"/>
  <c r="K153" i="2" s="1"/>
  <c r="BE153" i="2" s="1"/>
  <c r="BK153" i="2"/>
  <c r="BI152" i="2"/>
  <c r="BH152" i="2"/>
  <c r="BG152" i="2"/>
  <c r="BF152" i="2"/>
  <c r="R152" i="2"/>
  <c r="Q152" i="2"/>
  <c r="X152" i="2"/>
  <c r="V152" i="2"/>
  <c r="T152" i="2"/>
  <c r="P152" i="2"/>
  <c r="BK152" i="2" s="1"/>
  <c r="K152" i="2"/>
  <c r="BE152" i="2" s="1"/>
  <c r="BI151" i="2"/>
  <c r="BH151" i="2"/>
  <c r="BG151" i="2"/>
  <c r="BF151" i="2"/>
  <c r="R151" i="2"/>
  <c r="Q151" i="2"/>
  <c r="X151" i="2"/>
  <c r="V151" i="2"/>
  <c r="T151" i="2"/>
  <c r="P151" i="2"/>
  <c r="BK151" i="2"/>
  <c r="K151" i="2"/>
  <c r="BE151" i="2"/>
  <c r="BI150" i="2"/>
  <c r="BH150" i="2"/>
  <c r="BG150" i="2"/>
  <c r="BF150" i="2"/>
  <c r="R150" i="2"/>
  <c r="Q150" i="2"/>
  <c r="X150" i="2"/>
  <c r="V150" i="2"/>
  <c r="T150" i="2"/>
  <c r="P150" i="2"/>
  <c r="BK150" i="2" s="1"/>
  <c r="BI149" i="2"/>
  <c r="BH149" i="2"/>
  <c r="BG149" i="2"/>
  <c r="BF149" i="2"/>
  <c r="R149" i="2"/>
  <c r="Q149" i="2"/>
  <c r="X149" i="2"/>
  <c r="V149" i="2"/>
  <c r="T149" i="2"/>
  <c r="P149" i="2"/>
  <c r="K149" i="2" s="1"/>
  <c r="BE149" i="2" s="1"/>
  <c r="BK149" i="2"/>
  <c r="BI148" i="2"/>
  <c r="BH148" i="2"/>
  <c r="BG148" i="2"/>
  <c r="BF148" i="2"/>
  <c r="R148" i="2"/>
  <c r="Q148" i="2"/>
  <c r="X148" i="2"/>
  <c r="V148" i="2"/>
  <c r="T148" i="2"/>
  <c r="P148" i="2"/>
  <c r="BK148" i="2" s="1"/>
  <c r="K148" i="2"/>
  <c r="BE148" i="2" s="1"/>
  <c r="BI147" i="2"/>
  <c r="BH147" i="2"/>
  <c r="BG147" i="2"/>
  <c r="BF147" i="2"/>
  <c r="R147" i="2"/>
  <c r="Q147" i="2"/>
  <c r="X147" i="2"/>
  <c r="V147" i="2"/>
  <c r="T147" i="2"/>
  <c r="P147" i="2"/>
  <c r="BK147" i="2"/>
  <c r="K147" i="2"/>
  <c r="BE147" i="2"/>
  <c r="BI146" i="2"/>
  <c r="BH146" i="2"/>
  <c r="BG146" i="2"/>
  <c r="BF146" i="2"/>
  <c r="R146" i="2"/>
  <c r="Q146" i="2"/>
  <c r="X146" i="2"/>
  <c r="V146" i="2"/>
  <c r="T146" i="2"/>
  <c r="P146" i="2"/>
  <c r="BK146" i="2" s="1"/>
  <c r="BI145" i="2"/>
  <c r="BH145" i="2"/>
  <c r="BG145" i="2"/>
  <c r="BF145" i="2"/>
  <c r="R145" i="2"/>
  <c r="Q145" i="2"/>
  <c r="X145" i="2"/>
  <c r="V145" i="2"/>
  <c r="T145" i="2"/>
  <c r="P145" i="2"/>
  <c r="K145" i="2" s="1"/>
  <c r="BE145" i="2" s="1"/>
  <c r="BK145" i="2"/>
  <c r="BI144" i="2"/>
  <c r="BH144" i="2"/>
  <c r="BG144" i="2"/>
  <c r="BF144" i="2"/>
  <c r="R144" i="2"/>
  <c r="Q144" i="2"/>
  <c r="X144" i="2"/>
  <c r="V144" i="2"/>
  <c r="T144" i="2"/>
  <c r="P144" i="2"/>
  <c r="BK144" i="2" s="1"/>
  <c r="K144" i="2"/>
  <c r="BE144" i="2" s="1"/>
  <c r="BI143" i="2"/>
  <c r="BH143" i="2"/>
  <c r="BG143" i="2"/>
  <c r="BF143" i="2"/>
  <c r="R143" i="2"/>
  <c r="Q143" i="2"/>
  <c r="X143" i="2"/>
  <c r="V143" i="2"/>
  <c r="T143" i="2"/>
  <c r="P143" i="2"/>
  <c r="BK143" i="2"/>
  <c r="K143" i="2"/>
  <c r="BE143" i="2"/>
  <c r="BI142" i="2"/>
  <c r="BH142" i="2"/>
  <c r="BG142" i="2"/>
  <c r="BF142" i="2"/>
  <c r="R142" i="2"/>
  <c r="Q142" i="2"/>
  <c r="X142" i="2"/>
  <c r="V142" i="2"/>
  <c r="T142" i="2"/>
  <c r="P142" i="2"/>
  <c r="BK142" i="2" s="1"/>
  <c r="BI141" i="2"/>
  <c r="BH141" i="2"/>
  <c r="BG141" i="2"/>
  <c r="BF141" i="2"/>
  <c r="R141" i="2"/>
  <c r="Q141" i="2"/>
  <c r="X141" i="2"/>
  <c r="V141" i="2"/>
  <c r="T141" i="2"/>
  <c r="P141" i="2"/>
  <c r="K141" i="2" s="1"/>
  <c r="BE141" i="2" s="1"/>
  <c r="BK141" i="2"/>
  <c r="BI140" i="2"/>
  <c r="BH140" i="2"/>
  <c r="BG140" i="2"/>
  <c r="BF140" i="2"/>
  <c r="R140" i="2"/>
  <c r="Q140" i="2"/>
  <c r="X140" i="2"/>
  <c r="V140" i="2"/>
  <c r="T140" i="2"/>
  <c r="P140" i="2"/>
  <c r="BK140" i="2" s="1"/>
  <c r="K140" i="2"/>
  <c r="BE140" i="2" s="1"/>
  <c r="BI139" i="2"/>
  <c r="BH139" i="2"/>
  <c r="BG139" i="2"/>
  <c r="BF139" i="2"/>
  <c r="R139" i="2"/>
  <c r="Q139" i="2"/>
  <c r="X139" i="2"/>
  <c r="V139" i="2"/>
  <c r="T139" i="2"/>
  <c r="P139" i="2"/>
  <c r="BK139" i="2"/>
  <c r="K139" i="2"/>
  <c r="BE139" i="2"/>
  <c r="BI138" i="2"/>
  <c r="BH138" i="2"/>
  <c r="BG138" i="2"/>
  <c r="BF138" i="2"/>
  <c r="R138" i="2"/>
  <c r="Q138" i="2"/>
  <c r="X138" i="2"/>
  <c r="V138" i="2"/>
  <c r="T138" i="2"/>
  <c r="P138" i="2"/>
  <c r="BK138" i="2" s="1"/>
  <c r="BI137" i="2"/>
  <c r="BH137" i="2"/>
  <c r="BG137" i="2"/>
  <c r="BF137" i="2"/>
  <c r="R137" i="2"/>
  <c r="Q137" i="2"/>
  <c r="X137" i="2"/>
  <c r="V137" i="2"/>
  <c r="T137" i="2"/>
  <c r="P137" i="2"/>
  <c r="K137" i="2" s="1"/>
  <c r="BE137" i="2" s="1"/>
  <c r="BK137" i="2"/>
  <c r="BI136" i="2"/>
  <c r="BH136" i="2"/>
  <c r="BG136" i="2"/>
  <c r="BF136" i="2"/>
  <c r="R136" i="2"/>
  <c r="Q136" i="2"/>
  <c r="X136" i="2"/>
  <c r="V136" i="2"/>
  <c r="T136" i="2"/>
  <c r="P136" i="2"/>
  <c r="BK136" i="2" s="1"/>
  <c r="K136" i="2"/>
  <c r="BE136" i="2" s="1"/>
  <c r="BI135" i="2"/>
  <c r="BH135" i="2"/>
  <c r="BG135" i="2"/>
  <c r="BF135" i="2"/>
  <c r="R135" i="2"/>
  <c r="Q135" i="2"/>
  <c r="X135" i="2"/>
  <c r="V135" i="2"/>
  <c r="T135" i="2"/>
  <c r="P135" i="2"/>
  <c r="BK135" i="2"/>
  <c r="K135" i="2"/>
  <c r="BE135" i="2"/>
  <c r="BI133" i="2"/>
  <c r="BH133" i="2"/>
  <c r="BG133" i="2"/>
  <c r="BF133" i="2"/>
  <c r="R133" i="2"/>
  <c r="Q133" i="2"/>
  <c r="X133" i="2"/>
  <c r="V133" i="2"/>
  <c r="T133" i="2"/>
  <c r="P133" i="2"/>
  <c r="BK133" i="2" s="1"/>
  <c r="BI131" i="2"/>
  <c r="BH131" i="2"/>
  <c r="BG131" i="2"/>
  <c r="BF131" i="2"/>
  <c r="R131" i="2"/>
  <c r="Q131" i="2"/>
  <c r="X131" i="2"/>
  <c r="V131" i="2"/>
  <c r="T131" i="2"/>
  <c r="P131" i="2"/>
  <c r="K131" i="2" s="1"/>
  <c r="BE131" i="2" s="1"/>
  <c r="BK131" i="2"/>
  <c r="BI129" i="2"/>
  <c r="BH129" i="2"/>
  <c r="BG129" i="2"/>
  <c r="BF129" i="2"/>
  <c r="R129" i="2"/>
  <c r="Q129" i="2"/>
  <c r="X129" i="2"/>
  <c r="V129" i="2"/>
  <c r="T129" i="2"/>
  <c r="P129" i="2"/>
  <c r="BK129" i="2" s="1"/>
  <c r="K129" i="2"/>
  <c r="BE129" i="2" s="1"/>
  <c r="BI127" i="2"/>
  <c r="BH127" i="2"/>
  <c r="BG127" i="2"/>
  <c r="BF127" i="2"/>
  <c r="R127" i="2"/>
  <c r="Q127" i="2"/>
  <c r="X127" i="2"/>
  <c r="V127" i="2"/>
  <c r="T127" i="2"/>
  <c r="P127" i="2"/>
  <c r="BK127" i="2"/>
  <c r="K127" i="2"/>
  <c r="BE127" i="2"/>
  <c r="BI126" i="2"/>
  <c r="BH126" i="2"/>
  <c r="BG126" i="2"/>
  <c r="BF126" i="2"/>
  <c r="R126" i="2"/>
  <c r="Q126" i="2"/>
  <c r="X126" i="2"/>
  <c r="V126" i="2"/>
  <c r="T126" i="2"/>
  <c r="P126" i="2"/>
  <c r="BK126" i="2" s="1"/>
  <c r="BI124" i="2"/>
  <c r="BH124" i="2"/>
  <c r="BG124" i="2"/>
  <c r="BF124" i="2"/>
  <c r="R124" i="2"/>
  <c r="Q124" i="2"/>
  <c r="X124" i="2"/>
  <c r="V124" i="2"/>
  <c r="T124" i="2"/>
  <c r="P124" i="2"/>
  <c r="K124" i="2" s="1"/>
  <c r="BE124" i="2" s="1"/>
  <c r="BK124" i="2"/>
  <c r="BI122" i="2"/>
  <c r="BH122" i="2"/>
  <c r="BG122" i="2"/>
  <c r="BF122" i="2"/>
  <c r="R122" i="2"/>
  <c r="Q122" i="2"/>
  <c r="X122" i="2"/>
  <c r="V122" i="2"/>
  <c r="T122" i="2"/>
  <c r="P122" i="2"/>
  <c r="BK122" i="2" s="1"/>
  <c r="K122" i="2"/>
  <c r="BE122" i="2" s="1"/>
  <c r="BI119" i="2"/>
  <c r="BH119" i="2"/>
  <c r="BG119" i="2"/>
  <c r="BF119" i="2"/>
  <c r="R119" i="2"/>
  <c r="Q119" i="2"/>
  <c r="X119" i="2"/>
  <c r="V119" i="2"/>
  <c r="T119" i="2"/>
  <c r="P119" i="2"/>
  <c r="BK119" i="2"/>
  <c r="K119" i="2"/>
  <c r="BE119" i="2"/>
  <c r="BI118" i="2"/>
  <c r="BH118" i="2"/>
  <c r="BG118" i="2"/>
  <c r="BF118" i="2"/>
  <c r="R118" i="2"/>
  <c r="Q118" i="2"/>
  <c r="X118" i="2"/>
  <c r="V118" i="2"/>
  <c r="T118" i="2"/>
  <c r="P118" i="2"/>
  <c r="BK118" i="2" s="1"/>
  <c r="BI115" i="2"/>
  <c r="BH115" i="2"/>
  <c r="BG115" i="2"/>
  <c r="BF115" i="2"/>
  <c r="R115" i="2"/>
  <c r="Q115" i="2"/>
  <c r="X115" i="2"/>
  <c r="V115" i="2"/>
  <c r="T115" i="2"/>
  <c r="P115" i="2"/>
  <c r="BK115" i="2"/>
  <c r="K115" i="2"/>
  <c r="BE115" i="2"/>
  <c r="BI113" i="2"/>
  <c r="BH113" i="2"/>
  <c r="BG113" i="2"/>
  <c r="BF113" i="2"/>
  <c r="R113" i="2"/>
  <c r="Q113" i="2"/>
  <c r="X113" i="2"/>
  <c r="V113" i="2"/>
  <c r="T113" i="2"/>
  <c r="P113" i="2"/>
  <c r="BK113" i="2" s="1"/>
  <c r="K113" i="2"/>
  <c r="BE113" i="2" s="1"/>
  <c r="BI110" i="2"/>
  <c r="BH110" i="2"/>
  <c r="BG110" i="2"/>
  <c r="BF110" i="2"/>
  <c r="R110" i="2"/>
  <c r="Q110" i="2"/>
  <c r="X110" i="2"/>
  <c r="V110" i="2"/>
  <c r="T110" i="2"/>
  <c r="P110" i="2"/>
  <c r="BK110" i="2"/>
  <c r="K110" i="2"/>
  <c r="BE110" i="2"/>
  <c r="BI108" i="2"/>
  <c r="BH108" i="2"/>
  <c r="BG108" i="2"/>
  <c r="BF108" i="2"/>
  <c r="R108" i="2"/>
  <c r="Q108" i="2"/>
  <c r="X108" i="2"/>
  <c r="V108" i="2"/>
  <c r="T108" i="2"/>
  <c r="P108" i="2"/>
  <c r="BK108" i="2" s="1"/>
  <c r="BI105" i="2"/>
  <c r="BH105" i="2"/>
  <c r="BG105" i="2"/>
  <c r="BF105" i="2"/>
  <c r="R105" i="2"/>
  <c r="Q105" i="2"/>
  <c r="X105" i="2"/>
  <c r="V105" i="2"/>
  <c r="T105" i="2"/>
  <c r="P105" i="2"/>
  <c r="BK105" i="2"/>
  <c r="K105" i="2"/>
  <c r="BE105" i="2"/>
  <c r="BI103" i="2"/>
  <c r="BH103" i="2"/>
  <c r="BG103" i="2"/>
  <c r="BF103" i="2"/>
  <c r="R103" i="2"/>
  <c r="Q103" i="2"/>
  <c r="X103" i="2"/>
  <c r="V103" i="2"/>
  <c r="T103" i="2"/>
  <c r="P103" i="2"/>
  <c r="BK103" i="2" s="1"/>
  <c r="K103" i="2"/>
  <c r="BE103" i="2" s="1"/>
  <c r="BI100" i="2"/>
  <c r="BH100" i="2"/>
  <c r="BG100" i="2"/>
  <c r="BF100" i="2"/>
  <c r="R100" i="2"/>
  <c r="Q100" i="2"/>
  <c r="X100" i="2"/>
  <c r="V100" i="2"/>
  <c r="T100" i="2"/>
  <c r="P100" i="2"/>
  <c r="BK100" i="2"/>
  <c r="K100" i="2"/>
  <c r="BE100" i="2"/>
  <c r="BI98" i="2"/>
  <c r="BH98" i="2"/>
  <c r="BG98" i="2"/>
  <c r="BF98" i="2"/>
  <c r="R98" i="2"/>
  <c r="Q98" i="2"/>
  <c r="X98" i="2"/>
  <c r="V98" i="2"/>
  <c r="T98" i="2"/>
  <c r="P98" i="2"/>
  <c r="BK98" i="2" s="1"/>
  <c r="BI95" i="2"/>
  <c r="BH95" i="2"/>
  <c r="BG95" i="2"/>
  <c r="BF95" i="2"/>
  <c r="R95" i="2"/>
  <c r="Q95" i="2"/>
  <c r="X95" i="2"/>
  <c r="V95" i="2"/>
  <c r="T95" i="2"/>
  <c r="P95" i="2"/>
  <c r="K95" i="2" s="1"/>
  <c r="BE95" i="2" s="1"/>
  <c r="BK95" i="2"/>
  <c r="BI93" i="2"/>
  <c r="BH93" i="2"/>
  <c r="BG93" i="2"/>
  <c r="BF93" i="2"/>
  <c r="R93" i="2"/>
  <c r="Q93" i="2"/>
  <c r="X93" i="2"/>
  <c r="V93" i="2"/>
  <c r="T93" i="2"/>
  <c r="P93" i="2"/>
  <c r="BK93" i="2" s="1"/>
  <c r="K93" i="2"/>
  <c r="BE93" i="2" s="1"/>
  <c r="BI91" i="2"/>
  <c r="BH91" i="2"/>
  <c r="BG91" i="2"/>
  <c r="BF91" i="2"/>
  <c r="R91" i="2"/>
  <c r="Q91" i="2"/>
  <c r="X91" i="2"/>
  <c r="V91" i="2"/>
  <c r="T91" i="2"/>
  <c r="P91" i="2"/>
  <c r="BK91" i="2"/>
  <c r="K91" i="2"/>
  <c r="BE91" i="2"/>
  <c r="BI89" i="2"/>
  <c r="BH89" i="2"/>
  <c r="BG89" i="2"/>
  <c r="BF89" i="2"/>
  <c r="R89" i="2"/>
  <c r="Q89" i="2"/>
  <c r="X89" i="2"/>
  <c r="V89" i="2"/>
  <c r="T89" i="2"/>
  <c r="P89" i="2"/>
  <c r="BK89" i="2" s="1"/>
  <c r="BI87" i="2"/>
  <c r="F39" i="2" s="1"/>
  <c r="BF55" i="1" s="1"/>
  <c r="BH87" i="2"/>
  <c r="F38" i="2"/>
  <c r="BE55" i="1" s="1"/>
  <c r="BG87" i="2"/>
  <c r="F37" i="2" s="1"/>
  <c r="BD55" i="1" s="1"/>
  <c r="BD54" i="1" s="1"/>
  <c r="BF87" i="2"/>
  <c r="K36" i="2"/>
  <c r="AY55" i="1" s="1"/>
  <c r="F36" i="2"/>
  <c r="BC55" i="1" s="1"/>
  <c r="R87" i="2"/>
  <c r="R86" i="2" s="1"/>
  <c r="R85" i="2" s="1"/>
  <c r="Q87" i="2"/>
  <c r="Q86" i="2" s="1"/>
  <c r="X87" i="2"/>
  <c r="X86" i="2" s="1"/>
  <c r="X85" i="2" s="1"/>
  <c r="X84" i="2" s="1"/>
  <c r="V87" i="2"/>
  <c r="V86" i="2" s="1"/>
  <c r="V85" i="2" s="1"/>
  <c r="V84" i="2" s="1"/>
  <c r="T87" i="2"/>
  <c r="T86" i="2" s="1"/>
  <c r="T85" i="2" s="1"/>
  <c r="T84" i="2" s="1"/>
  <c r="AW55" i="1" s="1"/>
  <c r="AW54" i="1" s="1"/>
  <c r="P87" i="2"/>
  <c r="BK87" i="2" s="1"/>
  <c r="BK86" i="2" s="1"/>
  <c r="K87" i="2"/>
  <c r="BE87" i="2"/>
  <c r="J63" i="2"/>
  <c r="J81" i="2"/>
  <c r="J80" i="2"/>
  <c r="F80" i="2"/>
  <c r="F78" i="2"/>
  <c r="E76" i="2"/>
  <c r="J57" i="2"/>
  <c r="J56" i="2"/>
  <c r="F56" i="2"/>
  <c r="F54" i="2"/>
  <c r="E52" i="2"/>
  <c r="J18" i="2"/>
  <c r="E18" i="2"/>
  <c r="F81" i="2" s="1"/>
  <c r="J17" i="2"/>
  <c r="J12" i="2"/>
  <c r="J78" i="2" s="1"/>
  <c r="E7" i="2"/>
  <c r="E50" i="2" s="1"/>
  <c r="BF54" i="1"/>
  <c r="W33" i="1"/>
  <c r="BE54" i="1"/>
  <c r="W32" i="1" s="1"/>
  <c r="BA54" i="1"/>
  <c r="AU54" i="1"/>
  <c r="L50" i="1"/>
  <c r="AM50" i="1"/>
  <c r="AM49" i="1"/>
  <c r="L49" i="1"/>
  <c r="AM47" i="1"/>
  <c r="L47" i="1"/>
  <c r="L45" i="1"/>
  <c r="L44" i="1"/>
  <c r="BK85" i="2" l="1"/>
  <c r="K86" i="2"/>
  <c r="K63" i="2" s="1"/>
  <c r="Q85" i="2"/>
  <c r="I63" i="2"/>
  <c r="R84" i="2"/>
  <c r="J61" i="2" s="1"/>
  <c r="K31" i="2" s="1"/>
  <c r="AT55" i="1" s="1"/>
  <c r="J62" i="2"/>
  <c r="AZ54" i="1"/>
  <c r="W31" i="1"/>
  <c r="BC54" i="1"/>
  <c r="E74" i="2"/>
  <c r="R92" i="3"/>
  <c r="J63" i="3"/>
  <c r="K195" i="3"/>
  <c r="K70" i="3" s="1"/>
  <c r="BK194" i="3"/>
  <c r="K194" i="3" s="1"/>
  <c r="K69" i="3" s="1"/>
  <c r="J54" i="2"/>
  <c r="F57" i="2"/>
  <c r="I63" i="3"/>
  <c r="Q92" i="3"/>
  <c r="K89" i="2"/>
  <c r="BE89" i="2" s="1"/>
  <c r="K98" i="2"/>
  <c r="BE98" i="2" s="1"/>
  <c r="K108" i="2"/>
  <c r="BE108" i="2" s="1"/>
  <c r="K118" i="2"/>
  <c r="BE118" i="2" s="1"/>
  <c r="K126" i="2"/>
  <c r="BE126" i="2" s="1"/>
  <c r="K133" i="2"/>
  <c r="BE133" i="2" s="1"/>
  <c r="K138" i="2"/>
  <c r="BE138" i="2" s="1"/>
  <c r="K142" i="2"/>
  <c r="BE142" i="2" s="1"/>
  <c r="K146" i="2"/>
  <c r="BE146" i="2" s="1"/>
  <c r="K150" i="2"/>
  <c r="BE150" i="2" s="1"/>
  <c r="K154" i="2"/>
  <c r="BE154" i="2" s="1"/>
  <c r="K158" i="2"/>
  <c r="BE158" i="2" s="1"/>
  <c r="BK104" i="3"/>
  <c r="BK113" i="3"/>
  <c r="BK122" i="3"/>
  <c r="K125" i="3"/>
  <c r="BE125" i="3" s="1"/>
  <c r="K35" i="3" s="1"/>
  <c r="AX56" i="1" s="1"/>
  <c r="AV56" i="1" s="1"/>
  <c r="BK129" i="3"/>
  <c r="K133" i="3"/>
  <c r="BE133" i="3" s="1"/>
  <c r="BK141" i="3"/>
  <c r="BK148" i="3"/>
  <c r="BK145" i="3" s="1"/>
  <c r="K145" i="3" s="1"/>
  <c r="K65" i="3" s="1"/>
  <c r="BK151" i="3"/>
  <c r="BK149" i="3" s="1"/>
  <c r="K149" i="3" s="1"/>
  <c r="K66" i="3" s="1"/>
  <c r="BK155" i="3"/>
  <c r="BK161" i="3"/>
  <c r="BK165" i="3"/>
  <c r="BK169" i="3"/>
  <c r="BK174" i="3"/>
  <c r="BK185" i="3"/>
  <c r="BK176" i="3" s="1"/>
  <c r="K176" i="3" s="1"/>
  <c r="K67" i="3" s="1"/>
  <c r="I70" i="3"/>
  <c r="K196" i="3"/>
  <c r="BE196" i="3" s="1"/>
  <c r="V94" i="4"/>
  <c r="I63" i="4"/>
  <c r="Q95" i="4"/>
  <c r="BK94" i="3"/>
  <c r="BK93" i="3" s="1"/>
  <c r="K36" i="3"/>
  <c r="AY56" i="1" s="1"/>
  <c r="F35" i="4"/>
  <c r="BB57" i="1" s="1"/>
  <c r="K35" i="4"/>
  <c r="AX57" i="1" s="1"/>
  <c r="R94" i="4"/>
  <c r="J61" i="4" s="1"/>
  <c r="K31" i="4" s="1"/>
  <c r="AT57" i="1" s="1"/>
  <c r="J62" i="4"/>
  <c r="Q184" i="4"/>
  <c r="I71" i="4" s="1"/>
  <c r="I72" i="4"/>
  <c r="K184" i="3"/>
  <c r="BE184" i="3" s="1"/>
  <c r="BK155" i="4"/>
  <c r="K155" i="4" s="1"/>
  <c r="K66" i="4" s="1"/>
  <c r="V184" i="4"/>
  <c r="BK97" i="4"/>
  <c r="BK96" i="4" s="1"/>
  <c r="K36" i="4"/>
  <c r="AY57" i="1" s="1"/>
  <c r="BK108" i="4"/>
  <c r="BK122" i="4"/>
  <c r="BK117" i="4" s="1"/>
  <c r="K117" i="4" s="1"/>
  <c r="K64" i="4" s="1"/>
  <c r="BK133" i="4"/>
  <c r="BK144" i="4"/>
  <c r="BK148" i="4"/>
  <c r="BK146" i="4" s="1"/>
  <c r="K146" i="4" s="1"/>
  <c r="K65" i="4" s="1"/>
  <c r="BK153" i="4"/>
  <c r="BK174" i="4"/>
  <c r="BK169" i="4" s="1"/>
  <c r="K169" i="4" s="1"/>
  <c r="K68" i="4" s="1"/>
  <c r="J72" i="4"/>
  <c r="BK186" i="4"/>
  <c r="BK185" i="4" s="1"/>
  <c r="BK193" i="4"/>
  <c r="BK187" i="4" s="1"/>
  <c r="K187" i="4" s="1"/>
  <c r="K73" i="4" s="1"/>
  <c r="J82" i="5"/>
  <c r="F85" i="5"/>
  <c r="Q157" i="5"/>
  <c r="I67" i="5" s="1"/>
  <c r="I68" i="5"/>
  <c r="R157" i="5"/>
  <c r="J67" i="5" s="1"/>
  <c r="J68" i="5"/>
  <c r="F36" i="5"/>
  <c r="BC58" i="1" s="1"/>
  <c r="K36" i="5"/>
  <c r="AY58" i="1" s="1"/>
  <c r="I63" i="6"/>
  <c r="Q85" i="6"/>
  <c r="I63" i="7"/>
  <c r="Q84" i="7"/>
  <c r="Q89" i="5"/>
  <c r="K86" i="6"/>
  <c r="K63" i="6" s="1"/>
  <c r="BK85" i="6"/>
  <c r="J62" i="6"/>
  <c r="R84" i="6"/>
  <c r="J61" i="6" s="1"/>
  <c r="K31" i="6" s="1"/>
  <c r="AT59" i="1" s="1"/>
  <c r="R84" i="7"/>
  <c r="J63" i="7"/>
  <c r="K91" i="5"/>
  <c r="BE91" i="5" s="1"/>
  <c r="BK91" i="5"/>
  <c r="BK90" i="5" s="1"/>
  <c r="K158" i="5"/>
  <c r="K68" i="5" s="1"/>
  <c r="BK157" i="5"/>
  <c r="K157" i="5" s="1"/>
  <c r="K67" i="5" s="1"/>
  <c r="X85" i="6"/>
  <c r="X84" i="6" s="1"/>
  <c r="K100" i="5"/>
  <c r="BE100" i="5" s="1"/>
  <c r="K111" i="5"/>
  <c r="BE111" i="5" s="1"/>
  <c r="K120" i="5"/>
  <c r="BE120" i="5" s="1"/>
  <c r="K130" i="5"/>
  <c r="BE130" i="5" s="1"/>
  <c r="K135" i="5"/>
  <c r="BE135" i="5" s="1"/>
  <c r="K139" i="5"/>
  <c r="BE139" i="5" s="1"/>
  <c r="K144" i="5"/>
  <c r="BE144" i="5" s="1"/>
  <c r="K151" i="5"/>
  <c r="BE151" i="5" s="1"/>
  <c r="K159" i="5"/>
  <c r="BE159" i="5" s="1"/>
  <c r="E50" i="6"/>
  <c r="BK95" i="7"/>
  <c r="K98" i="7"/>
  <c r="BE98" i="7" s="1"/>
  <c r="F35" i="7" s="1"/>
  <c r="BB60" i="1" s="1"/>
  <c r="BK107" i="7"/>
  <c r="K87" i="6"/>
  <c r="BE87" i="6" s="1"/>
  <c r="F36" i="6"/>
  <c r="BC59" i="1" s="1"/>
  <c r="BK86" i="7"/>
  <c r="BK85" i="7" s="1"/>
  <c r="K36" i="7"/>
  <c r="AY60" i="1" s="1"/>
  <c r="F35" i="5" l="1"/>
  <c r="BB58" i="1" s="1"/>
  <c r="K35" i="5"/>
  <c r="AX58" i="1" s="1"/>
  <c r="AV58" i="1" s="1"/>
  <c r="Q84" i="6"/>
  <c r="I61" i="6" s="1"/>
  <c r="K30" i="6" s="1"/>
  <c r="AS59" i="1" s="1"/>
  <c r="I62" i="6"/>
  <c r="K93" i="3"/>
  <c r="K63" i="3" s="1"/>
  <c r="BK92" i="3"/>
  <c r="K35" i="6"/>
  <c r="AX59" i="1" s="1"/>
  <c r="AV59" i="1" s="1"/>
  <c r="F35" i="6"/>
  <c r="BB59" i="1" s="1"/>
  <c r="R83" i="7"/>
  <c r="J61" i="7" s="1"/>
  <c r="K31" i="7" s="1"/>
  <c r="AT60" i="1" s="1"/>
  <c r="J62" i="7"/>
  <c r="Q83" i="7"/>
  <c r="I61" i="7" s="1"/>
  <c r="K30" i="7" s="1"/>
  <c r="AS60" i="1" s="1"/>
  <c r="I62" i="7"/>
  <c r="I62" i="4"/>
  <c r="Q94" i="4"/>
  <c r="I61" i="4" s="1"/>
  <c r="K30" i="4" s="1"/>
  <c r="AS57" i="1" s="1"/>
  <c r="F35" i="3"/>
  <c r="BB56" i="1" s="1"/>
  <c r="K90" i="5"/>
  <c r="K63" i="5" s="1"/>
  <c r="BK89" i="5"/>
  <c r="K35" i="7"/>
  <c r="AX60" i="1" s="1"/>
  <c r="AV60" i="1" s="1"/>
  <c r="K85" i="6"/>
  <c r="K62" i="6" s="1"/>
  <c r="BK84" i="6"/>
  <c r="K84" i="6" s="1"/>
  <c r="K185" i="4"/>
  <c r="K72" i="4" s="1"/>
  <c r="BK184" i="4"/>
  <c r="K184" i="4" s="1"/>
  <c r="K71" i="4" s="1"/>
  <c r="Q91" i="3"/>
  <c r="I61" i="3" s="1"/>
  <c r="K30" i="3" s="1"/>
  <c r="AS56" i="1" s="1"/>
  <c r="I62" i="3"/>
  <c r="Q84" i="2"/>
  <c r="I61" i="2" s="1"/>
  <c r="K30" i="2" s="1"/>
  <c r="AS55" i="1" s="1"/>
  <c r="I62" i="2"/>
  <c r="K85" i="7"/>
  <c r="K63" i="7" s="1"/>
  <c r="BK84" i="7"/>
  <c r="R91" i="3"/>
  <c r="J61" i="3" s="1"/>
  <c r="K31" i="3" s="1"/>
  <c r="AT56" i="1" s="1"/>
  <c r="AT54" i="1" s="1"/>
  <c r="J62" i="3"/>
  <c r="W30" i="1"/>
  <c r="AY54" i="1"/>
  <c r="AK30" i="1" s="1"/>
  <c r="Q88" i="5"/>
  <c r="I61" i="5" s="1"/>
  <c r="K30" i="5" s="1"/>
  <c r="AS58" i="1" s="1"/>
  <c r="I62" i="5"/>
  <c r="K96" i="4"/>
  <c r="K63" i="4" s="1"/>
  <c r="BK95" i="4"/>
  <c r="AV57" i="1"/>
  <c r="R88" i="5"/>
  <c r="J61" i="5" s="1"/>
  <c r="K31" i="5" s="1"/>
  <c r="AT58" i="1" s="1"/>
  <c r="F35" i="2"/>
  <c r="BB55" i="1" s="1"/>
  <c r="BB54" i="1" s="1"/>
  <c r="K35" i="2"/>
  <c r="AX55" i="1" s="1"/>
  <c r="AV55" i="1" s="1"/>
  <c r="K85" i="2"/>
  <c r="K62" i="2" s="1"/>
  <c r="BK84" i="2"/>
  <c r="K84" i="2" s="1"/>
  <c r="K61" i="2" l="1"/>
  <c r="K32" i="2"/>
  <c r="AS54" i="1"/>
  <c r="K89" i="5"/>
  <c r="K62" i="5" s="1"/>
  <c r="BK88" i="5"/>
  <c r="K88" i="5" s="1"/>
  <c r="K92" i="3"/>
  <c r="K62" i="3" s="1"/>
  <c r="BK91" i="3"/>
  <c r="K91" i="3" s="1"/>
  <c r="W29" i="1"/>
  <c r="AX54" i="1"/>
  <c r="BK94" i="4"/>
  <c r="K94" i="4" s="1"/>
  <c r="K95" i="4"/>
  <c r="K62" i="4" s="1"/>
  <c r="K84" i="7"/>
  <c r="K62" i="7" s="1"/>
  <c r="BK83" i="7"/>
  <c r="K83" i="7" s="1"/>
  <c r="K32" i="6"/>
  <c r="K61" i="6"/>
  <c r="K61" i="3" l="1"/>
  <c r="K32" i="3"/>
  <c r="K41" i="6"/>
  <c r="AG59" i="1"/>
  <c r="AN59" i="1" s="1"/>
  <c r="K61" i="4"/>
  <c r="K32" i="4"/>
  <c r="K41" i="2"/>
  <c r="AG55" i="1"/>
  <c r="K61" i="7"/>
  <c r="K32" i="7"/>
  <c r="AK29" i="1"/>
  <c r="AV54" i="1"/>
  <c r="K32" i="5"/>
  <c r="K61" i="5"/>
  <c r="AN55" i="1" l="1"/>
  <c r="K41" i="7"/>
  <c r="AG60" i="1"/>
  <c r="AN60" i="1" s="1"/>
  <c r="AG57" i="1"/>
  <c r="AN57" i="1" s="1"/>
  <c r="K41" i="4"/>
  <c r="K41" i="3"/>
  <c r="AG56" i="1"/>
  <c r="AN56" i="1" s="1"/>
  <c r="K41" i="5"/>
  <c r="AG58" i="1"/>
  <c r="AN58" i="1" s="1"/>
  <c r="AG54" i="1" l="1"/>
  <c r="AN54" i="1" l="1"/>
  <c r="AK26" i="1"/>
  <c r="AK35" i="1" s="1"/>
</calcChain>
</file>

<file path=xl/sharedStrings.xml><?xml version="1.0" encoding="utf-8"?>
<sst xmlns="http://schemas.openxmlformats.org/spreadsheetml/2006/main" count="5908" uniqueCount="1128">
  <si>
    <t>Export Komplet</t>
  </si>
  <si>
    <t>VZ</t>
  </si>
  <si>
    <t>2.0</t>
  </si>
  <si>
    <t>ZAMOK</t>
  </si>
  <si>
    <t>False</t>
  </si>
  <si>
    <t>True</t>
  </si>
  <si>
    <t>{aa919a29-c8ab-49d6-8787-d76928c87e56}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</si>
  <si>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</si>
  <si>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</si>
  <si>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</si>
  <si>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</si>
  <si>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</si>
  <si>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</si>
  <si>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</si>
  <si>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</si>
  <si>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18Z_007_VZ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</si>
  <si>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</si>
  <si>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</si>
  <si>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Posílení vodovodní sítě obce Velké Přílepy</t>
  </si>
  <si>
    <t>0,1</t>
  </si>
  <si>
    <t>KSO:</t>
  </si>
  <si>
    <t/>
  </si>
  <si>
    <t>CC-CZ:</t>
  </si>
  <si>
    <t>1</t>
  </si>
  <si>
    <t>Místo:</t>
  </si>
  <si>
    <t>Velké Přílepy, ul. Pražská</t>
  </si>
  <si>
    <t>Datum:</t>
  </si>
  <si>
    <t>18. 3. 2019</t>
  </si>
  <si>
    <t>10</t>
  </si>
  <si>
    <t>100</t>
  </si>
  <si>
    <t>Zadavatel:</t>
  </si>
  <si>
    <t>IČ:</t>
  </si>
  <si>
    <t>00241806</t>
  </si>
  <si>
    <t>obec Velké Přílepy</t>
  </si>
  <si>
    <t>DIČ:</t>
  </si>
  <si>
    <t>CZ00241806</t>
  </si>
  <si>
    <t>Uchazeč:</t>
  </si>
  <si>
    <t>Vyplň údaj</t>
  </si>
  <si>
    <t>Projektant:</t>
  </si>
  <si>
    <t>02940540</t>
  </si>
  <si>
    <t>HADRABA, s.r.o.</t>
  </si>
  <si>
    <t>CZ02940540</t>
  </si>
  <si>
    <t>Zpracovatel:</t>
  </si>
  <si>
    <t>Ing. Michal Hadraba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</si>
  <si>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</si>
  <si>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</si>
  <si>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</si>
  <si>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</si>
  <si>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</si>
  <si>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</si>
  <si>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</si>
  <si>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</si>
  <si>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</si>
  <si>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</si>
  <si>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</si>
  <si>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</si>
  <si>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</si>
  <si>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</si>
  <si>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</si>
  <si>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</si>
  <si>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</si>
  <si>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</si>
  <si>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</si>
  <si>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</si>
  <si>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</si>
  <si>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</si>
  <si>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</si>
  <si>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</si>
  <si>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</si>
  <si>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</si>
  <si>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</si>
  <si>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</si>
  <si>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</si>
  <si>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</si>
  <si>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</si>
  <si>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</si>
  <si>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</si>
  <si>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</si>
  <si>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</si>
  <si>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</si>
  <si>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</si>
  <si>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</si>
  <si>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</si>
  <si>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</si>
  <si>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</si>
  <si>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</si>
  <si>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</si>
  <si>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18Z_007_PS 301</t>
  </si>
  <si>
    <t>PS 301 - Technologie armaturní šachty</t>
  </si>
  <si>
    <t>PRO</t>
  </si>
  <si>
    <t>{c7b561a6-c5d0-49cf-8383-ea7b58e8a730}</t>
  </si>
  <si>
    <t>2</t>
  </si>
  <si>
    <t>18Z_007_SO 300</t>
  </si>
  <si>
    <t>SO 300 - Výměna vodovodních řadů</t>
  </si>
  <si>
    <t>STA</t>
  </si>
  <si>
    <t>{2e9d024b-9e08-48b9-9aee-3a2189a85a15}</t>
  </si>
  <si>
    <t>18Z_007_SO 301</t>
  </si>
  <si>
    <t xml:space="preserve">SO 301 - Nová armaturní šachta </t>
  </si>
  <si>
    <t>{9de0a3fd-26a4-411d-9709-2813c5f48a1b}</t>
  </si>
  <si>
    <t>18Z_007_SO 302</t>
  </si>
  <si>
    <t>SO 302 - Výměna části řadu pro Úholičky a Statenice</t>
  </si>
  <si>
    <t>{23298b72-f50d-468d-bf8c-96705170ae7e}</t>
  </si>
  <si>
    <t>VRN</t>
  </si>
  <si>
    <t>Vedlejší rozpočtové náklady</t>
  </si>
  <si>
    <t>VON</t>
  </si>
  <si>
    <t>{e6d776e1-6161-48de-89a8-26e189d40a61}</t>
  </si>
  <si>
    <t>827 21</t>
  </si>
  <si>
    <t>ON</t>
  </si>
  <si>
    <t>Ostatní náklady</t>
  </si>
  <si>
    <t>OST</t>
  </si>
  <si>
    <t>{553e2cb5-7dba-4f7d-8b93-42a90d98fbb4}</t>
  </si>
  <si>
    <t>KRYCÍ LIST SOUPISU PRACÍ</t>
  </si>
  <si>
    <t>Objekt:</t>
  </si>
  <si>
    <t>18Z_007_PS 301 - PS 301 - Technologie armaturní šachty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</si>
  <si>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</si>
  <si>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</si>
  <si>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</si>
  <si>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</si>
  <si>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</si>
  <si>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</si>
  <si>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</si>
  <si>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</si>
  <si>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</si>
  <si>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8 - Trubní vedení</t>
  </si>
  <si>
    <t xml:space="preserve">    998 - Přesun hmot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</si>
  <si>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</si>
  <si>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</si>
  <si>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</si>
  <si>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</si>
  <si>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</si>
  <si>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</si>
  <si>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</si>
  <si>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</si>
  <si>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</si>
  <si>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</si>
  <si>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</si>
  <si>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</si>
  <si>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</si>
  <si>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</si>
  <si>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</si>
  <si>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</si>
  <si>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</si>
  <si>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</si>
  <si>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</si>
  <si>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</si>
  <si>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8</t>
  </si>
  <si>
    <t>Trubní vedení</t>
  </si>
  <si>
    <t>K</t>
  </si>
  <si>
    <t>857312122</t>
  </si>
  <si>
    <t>Montáž litinových tvarovek na potrubí litinovém tlakovém jednoosých na potrubí z trub přírubových v otevřeném výkopu, kanálu nebo v šachtě DN 150</t>
  </si>
  <si>
    <t>kus</t>
  </si>
  <si>
    <t>CS ÚRS 2019 01</t>
  </si>
  <si>
    <t>-1545987565</t>
  </si>
  <si>
    <t>PSC</t>
  </si>
  <si>
    <t xml:space="preserve">Poznámka k souboru cen:_x000D_
1. V cenách souboru cen nejsou započteny náklady na:_x000D_
a) dodání tvarovek; tyto se oceňují ve specifikaci,_x000D_
b) podkladní konstrukci ze štěrkopísku - podkladní vrstva ze štěrkopísku se oceňuje cenou 564 28-111 Podklad ze štěrkopísku._x000D_
2. V cenách 857 ..-1141, -1151, -3141 a -3151 nejsou započteny náklady nadodání těsnících nebo zámkových kroužků; tyto se oceňují ve specifikaci._x000D_
</t>
  </si>
  <si>
    <t>3</t>
  </si>
  <si>
    <t>M</t>
  </si>
  <si>
    <t>HECKL_003</t>
  </si>
  <si>
    <t>Potrubní spojka na PE potrubí s jištěním proti posunu a s přírubou - HDPE d160 / DN 150, PN 16</t>
  </si>
  <si>
    <t>4</t>
  </si>
  <si>
    <t>-224850016</t>
  </si>
  <si>
    <t>VV</t>
  </si>
  <si>
    <t>"pol. 301A8.1, 301A8.2" 2</t>
  </si>
  <si>
    <t>857362122</t>
  </si>
  <si>
    <t>Montáž litinových tvarovek na potrubí litinovém tlakovém jednoosých na potrubí z trub přírubových v otevřeném výkopu, kanálu nebo v šachtě DN 250</t>
  </si>
  <si>
    <t>1064948419</t>
  </si>
  <si>
    <t>HECKL_004</t>
  </si>
  <si>
    <t>Potrubní spojka na PE potrubí s jištěním proti posunu a s přírubou - HDPE d280 / DN 250, PN 10</t>
  </si>
  <si>
    <t>-1057844865</t>
  </si>
  <si>
    <t>"pol. 301A7.1, 301A7.2, 301A7.3" 3</t>
  </si>
  <si>
    <t>9</t>
  </si>
  <si>
    <t>891241112</t>
  </si>
  <si>
    <t>Montáž vodovodních armatur na potrubí šoupátek nebo klapek uzavíracích v otevřeném výkopu nebo v šachtách s osazením zemní soupravy (bez poklopů) DN 80</t>
  </si>
  <si>
    <t>883444951</t>
  </si>
  <si>
    <t xml:space="preserve">Poznámka k souboru cen:_x000D_
1. V cenách jsou započteny i náklady:_x000D_
a) u šoupátek ceny -1112 na vytvoření otvorů ve stropech šachet pro prostup zemních souprav šoupátek,_x000D_
b) u hlavních ventilů ceny -3111 na osazení zemních souprav,_x000D_
c) u navrtávacích pasů ceny -9111 na výkop montážních jamek, opravu izolace ocelových trubek a na osazení zemních souprav._x000D_
2. V cenách nejsou započteny náklady na:_x000D_
a) dodání vodoměrů, šoupátek, uzavíracích klapek, ventilů, montážních vložek, kompenzátorů, koncových nebo zpětných klapek, hydrantů, zemních souprav, šoupátkových koleček, šoupátkových a hydrantových klíčů, navrtávacích pasů, tvarovek a kompenzačních nástavců; tyto armatury se oceňují ve specifikaci,_x000D_
b) podkladní bloky pod armatury; bloky se oceňují příslušnými cenami souborů cen 452 2 . - . 1 Podkladní a zajišťovací konstrukce zděné na maltu cementovou, 452 3*- . 1 Podkladní a zajišťovací konstrukce z betonu, 452 35- . 1 Bednění podkladních a zajišťovacích konstrukcí části A 01 tohoto ceníku,_x000D_
c) obsyp odvodňovacího zařízení hydrantů ze štěrku nebo štěrkopísku; obsyp se oceňuje příslušnými cenami souboru cen 451 5 . - . 1 Lože pod potrubí, stoky a drobné objekty části A 01 tohoto katalogu,_x000D_
d) osazení hydrantových, šoupátkových a ventilových poklopů; osazení poklopů se oceňuje příslušnými cenami souboru cen 899 40-11 Osazení poklopů litinových části A 01 tohoto katalogu._x000D_
3. V cenách 891 52-4121 a -5211 nejsou započteny náklady na dodání těsnících pryžových kroužků. Tyto se oceňují ve specifikaci, nejsou-li zahrnuty v ceně trub._x000D_
4. V cenách 891 ..-5313 nejsou započteny náklady na dodání potrubní spojky. Tyto jsou zahrnuty v ceně trub._x000D_
</t>
  </si>
  <si>
    <t>"pol. 301A3.1 až 301A3.5" 5</t>
  </si>
  <si>
    <t>42221303</t>
  </si>
  <si>
    <t>šoupátko pitná voda litina GGG 50 krátká stavební dl PN 10/16 DN 80x180mm</t>
  </si>
  <si>
    <t>-545724617</t>
  </si>
  <si>
    <t>7</t>
  </si>
  <si>
    <t>891311112</t>
  </si>
  <si>
    <t>Montáž vodovodních armatur na potrubí šoupátek nebo klapek uzavíracích v otevřeném výkopu nebo v šachtách s osazením zemní soupravy (bez poklopů) DN 150</t>
  </si>
  <si>
    <t>-1975966600</t>
  </si>
  <si>
    <t>"pol. 301A2.1 až 301A2.4" 4</t>
  </si>
  <si>
    <t>42221306</t>
  </si>
  <si>
    <t>šoupátko pitná voda litina GGG 50 krátká stavební dl PN 10/16 DN 150x210mm</t>
  </si>
  <si>
    <t>-1878535144</t>
  </si>
  <si>
    <t>13</t>
  </si>
  <si>
    <t>891314121</t>
  </si>
  <si>
    <t>Montáž vodovodních armatur na potrubí kompenzátorů ucpávkových a gumových nebo montážních vložek DN 150</t>
  </si>
  <si>
    <t>1974661402</t>
  </si>
  <si>
    <t>"pol. 301A5" 1</t>
  </si>
  <si>
    <t>14</t>
  </si>
  <si>
    <t>42273525</t>
  </si>
  <si>
    <t>kompenzátor ucpávkový přírubový M 10 010 616 DN 150 střední dl 210mm</t>
  </si>
  <si>
    <t>911528707</t>
  </si>
  <si>
    <t>891315321</t>
  </si>
  <si>
    <t>Montáž vodovodních armatur na potrubí zpětných klapek DN 150</t>
  </si>
  <si>
    <t>516122165</t>
  </si>
  <si>
    <t>"pol. 301A6.1, 301A6.2" 2</t>
  </si>
  <si>
    <t>16</t>
  </si>
  <si>
    <t>55128092</t>
  </si>
  <si>
    <t>klapka uzavírací mezipřírubová PN 16 T 120°C disk nerez DN 150</t>
  </si>
  <si>
    <t>-2107908991</t>
  </si>
  <si>
    <t>5</t>
  </si>
  <si>
    <t>891361112</t>
  </si>
  <si>
    <t>Montáž vodovodních armatur na potrubí šoupátek nebo klapek uzavíracích v otevřeném výkopu nebo v šachtách s osazením zemní soupravy (bez poklopů) DN 250</t>
  </si>
  <si>
    <t>-811068459</t>
  </si>
  <si>
    <t>"pol. 301A1.1, 301A1.2" 2</t>
  </si>
  <si>
    <t>6</t>
  </si>
  <si>
    <t>42221308</t>
  </si>
  <si>
    <t>šoupátko pitná voda litina GGG 50 krátká stavební dl PN 10/16 DN 250x250mm</t>
  </si>
  <si>
    <t>447151023</t>
  </si>
  <si>
    <t>11</t>
  </si>
  <si>
    <t>891364121</t>
  </si>
  <si>
    <t>Montáž vodovodních armatur na potrubí kompenzátorů ucpávkových a gumových nebo montážních vložek DN 250</t>
  </si>
  <si>
    <t>317167942</t>
  </si>
  <si>
    <t>"pol. 301A4.1, 301A4.2" 2</t>
  </si>
  <si>
    <t>12</t>
  </si>
  <si>
    <t>42273527</t>
  </si>
  <si>
    <t>kompenzátor ucpávkový přírubový DN 250 střední délka 250 mm</t>
  </si>
  <si>
    <t>-804223638</t>
  </si>
  <si>
    <t>45</t>
  </si>
  <si>
    <t>892351111</t>
  </si>
  <si>
    <t>Tlakové zkoušky vodou na potrubí DN 150 nebo 200</t>
  </si>
  <si>
    <t>m</t>
  </si>
  <si>
    <t>802489332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</si>
  <si>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</si>
  <si>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47</t>
  </si>
  <si>
    <t>892353122</t>
  </si>
  <si>
    <t>Proplach a dezinfekce vodovodního potrubí DN 150 nebo 200</t>
  </si>
  <si>
    <t>-1963394869</t>
  </si>
  <si>
    <t>44</t>
  </si>
  <si>
    <t>892372111</t>
  </si>
  <si>
    <t>Tlakové zkoušky vodou zabezpečení konců potrubí při tlakových zkouškách DN do 300</t>
  </si>
  <si>
    <t>1099222331</t>
  </si>
  <si>
    <t>46</t>
  </si>
  <si>
    <t>892381111</t>
  </si>
  <si>
    <t>Tlakové zkoušky vodou na potrubí DN 250, 300 nebo 350</t>
  </si>
  <si>
    <t>2068531346</t>
  </si>
  <si>
    <t>48</t>
  </si>
  <si>
    <t>892383122</t>
  </si>
  <si>
    <t>Proplach a dezinfekce vodovodního potrubí DN 250, 300 nebo 350</t>
  </si>
  <si>
    <t>669138596</t>
  </si>
  <si>
    <t xml:space="preserve">Poznámka k souboru cen:_x000D_
1. V cenách jsou započteny náklady na napuštění a vypuštění vody, dodání vody a dezinfekčního prostředku._x000D_
</t>
  </si>
  <si>
    <t>43</t>
  </si>
  <si>
    <t>899713111</t>
  </si>
  <si>
    <t>Orientační tabulky na vodovodních a kanalizačních řadech na sloupku ocelovém nebo betonovém</t>
  </si>
  <si>
    <t>2036541772</t>
  </si>
  <si>
    <t xml:space="preserve">Poznámka k souboru cen:_x000D_
1. V cenách jsou započteny náklady na dodání a připevnění tabulky._x000D_
2. V ceně -3111 jsou započteny i náklady na osazení sloupků._x000D_
3. V ceně -3111 nejsou započteny náklady na zemní práce a na dodání sloupků (betonových nebo ocelových s betonovými patkami); sloupky se oceňují ve specifikaci._x000D_
</t>
  </si>
  <si>
    <t>17</t>
  </si>
  <si>
    <t>TCH_001</t>
  </si>
  <si>
    <t>Kohout kulový plnoprůtočný s pákou nerez - DN 50 (2")</t>
  </si>
  <si>
    <t>kpl</t>
  </si>
  <si>
    <t>-1062854205</t>
  </si>
  <si>
    <t>18</t>
  </si>
  <si>
    <t>TCH_002</t>
  </si>
  <si>
    <t>Koleno DN 80 (o88,9x3), 11°, R= 1,5 D, přivař.</t>
  </si>
  <si>
    <t>1637530834</t>
  </si>
  <si>
    <t>19</t>
  </si>
  <si>
    <t>TCH_003</t>
  </si>
  <si>
    <t>Koleno DN 80 (o88,9x3), 13°, R= 1,5 D, přivař.</t>
  </si>
  <si>
    <t>726191590</t>
  </si>
  <si>
    <t>20</t>
  </si>
  <si>
    <t>TCH_004</t>
  </si>
  <si>
    <t>Koleno DN 80 (o88,9x3), 90°, R= 1,5 D, přivař.</t>
  </si>
  <si>
    <t>1781974784</t>
  </si>
  <si>
    <t>TCH_005</t>
  </si>
  <si>
    <t>Koleno DN 150 (o156x3), 90°, R= 1,5 D, přivař.</t>
  </si>
  <si>
    <t>-1439133146</t>
  </si>
  <si>
    <t>22</t>
  </si>
  <si>
    <t>TCH_006</t>
  </si>
  <si>
    <t>Koleno DN 250 (o256x3), 90°, R= 1,5 D, přivař.</t>
  </si>
  <si>
    <t>2116263281</t>
  </si>
  <si>
    <t>23</t>
  </si>
  <si>
    <t>TCH_007</t>
  </si>
  <si>
    <t>Návarek DN 50 (2“), vnější závit</t>
  </si>
  <si>
    <t>-1268345509</t>
  </si>
  <si>
    <t>24</t>
  </si>
  <si>
    <t>TCH_008</t>
  </si>
  <si>
    <t>Prostupové těsnění TaylorSeal pro otvor 350 mm, zaslepovací, nerez spojovacíateriál</t>
  </si>
  <si>
    <t>1469147319</t>
  </si>
  <si>
    <t>25</t>
  </si>
  <si>
    <t>TCH_009</t>
  </si>
  <si>
    <t>Prostupové těsnění TaylorSeal pro trubku PEd160m, otvor 250 mm, nerez spojovacíateriál</t>
  </si>
  <si>
    <t>-2136769490</t>
  </si>
  <si>
    <t>26</t>
  </si>
  <si>
    <t>TCH_010</t>
  </si>
  <si>
    <t>Prostupové těsnění TaylorSeal pro trubku PEd280m, otvor 350 mm, nerez spojovacíateriál</t>
  </si>
  <si>
    <t>-1642051620</t>
  </si>
  <si>
    <t>27</t>
  </si>
  <si>
    <t>TCH_011</t>
  </si>
  <si>
    <t>Příruba plochá, přivařovací DN 80, PN 16</t>
  </si>
  <si>
    <t>-105403529</t>
  </si>
  <si>
    <t>28</t>
  </si>
  <si>
    <t>TCH_012</t>
  </si>
  <si>
    <t>Příruba plochá, přivařovací DN 150, PN 16</t>
  </si>
  <si>
    <t>2111181952</t>
  </si>
  <si>
    <t>29</t>
  </si>
  <si>
    <t>TCH_013</t>
  </si>
  <si>
    <t>Příruba plochá, přivařovací DN 250, PN 10</t>
  </si>
  <si>
    <t>1287027216</t>
  </si>
  <si>
    <t>30</t>
  </si>
  <si>
    <t>TCH_014</t>
  </si>
  <si>
    <t>Příruba plochá, zaslepovací DN 250, PN 10</t>
  </si>
  <si>
    <t>1149869590</t>
  </si>
  <si>
    <t>31</t>
  </si>
  <si>
    <t>TCH_015</t>
  </si>
  <si>
    <t>Přírubový spoj (šrouby,matice, podložky, těsnění, atd.) DN 80, PN 16</t>
  </si>
  <si>
    <t>441241411</t>
  </si>
  <si>
    <t>32</t>
  </si>
  <si>
    <t>TCH_016</t>
  </si>
  <si>
    <t>Přírubový spoj (šrouby,matice, podložky, těsnění, atd.) DN 150, PN 16</t>
  </si>
  <si>
    <t>1593871080</t>
  </si>
  <si>
    <t>33</t>
  </si>
  <si>
    <t>TCH_017</t>
  </si>
  <si>
    <t>Přírubový spoj (šrouby,matice, podložky, těsnění, atd.) DN 250, PN 10</t>
  </si>
  <si>
    <t>-855458553</t>
  </si>
  <si>
    <t>34</t>
  </si>
  <si>
    <t>TCH_018</t>
  </si>
  <si>
    <t>Prodloužený přírubový spoj (šrouby,matice, podložky, těsnění, atd.) DN 150, PN 16</t>
  </si>
  <si>
    <t>-278225069</t>
  </si>
  <si>
    <t>35</t>
  </si>
  <si>
    <t>TCH_019</t>
  </si>
  <si>
    <t>Trubka DN 150 (o156x3)</t>
  </si>
  <si>
    <t>-218855239</t>
  </si>
  <si>
    <t>36</t>
  </si>
  <si>
    <t>TCH_020</t>
  </si>
  <si>
    <t>Trubka DN 250 (o256x3)</t>
  </si>
  <si>
    <t>-1880520018</t>
  </si>
  <si>
    <t>37</t>
  </si>
  <si>
    <t>TCH_021</t>
  </si>
  <si>
    <t>Trubka DN 80 (o88,9x3)</t>
  </si>
  <si>
    <t>1011576870</t>
  </si>
  <si>
    <t>38</t>
  </si>
  <si>
    <t>TCH_022</t>
  </si>
  <si>
    <t>Zhotovení odbočky DN 80 (o88,9x3)</t>
  </si>
  <si>
    <t>736391985</t>
  </si>
  <si>
    <t>39</t>
  </si>
  <si>
    <t>TCH_023</t>
  </si>
  <si>
    <t>Zhotovení odbočky DN 150 (o156x3)</t>
  </si>
  <si>
    <t>1653574998</t>
  </si>
  <si>
    <t>40</t>
  </si>
  <si>
    <t>TCH_024</t>
  </si>
  <si>
    <t>Pasivace povrchu spojů</t>
  </si>
  <si>
    <t>soub</t>
  </si>
  <si>
    <t>-534874782</t>
  </si>
  <si>
    <t>41</t>
  </si>
  <si>
    <t>TCH_025</t>
  </si>
  <si>
    <t>Provizorní podpěrné konstrukce</t>
  </si>
  <si>
    <t>212262253</t>
  </si>
  <si>
    <t>42</t>
  </si>
  <si>
    <t>TCH_026</t>
  </si>
  <si>
    <t>Přídavný svařovací materiál</t>
  </si>
  <si>
    <t>1179608185</t>
  </si>
  <si>
    <t>998</t>
  </si>
  <si>
    <t>Přesun hmot</t>
  </si>
  <si>
    <t>49</t>
  </si>
  <si>
    <t>998272201</t>
  </si>
  <si>
    <t>Přesun hmot pro trubní vedení z ocelových trub svařovaných pro vodovody, plynovody, teplovody, shybky, produktovody v otevřeném výkopu dopravní vzdálenost do 15 m</t>
  </si>
  <si>
    <t>t</t>
  </si>
  <si>
    <t>-434360973</t>
  </si>
  <si>
    <t xml:space="preserve">Poznámka k souboru cen:_x000D_
1. Tyto ceny jsou určeny pro konstrukce na trubním vedení, které mají stejnou materiálovou charakteristiku (jsou z oceli), nelze je však použít pro vlastní ocelové potrubí, jehož montáž se oceňuje podle katalogu 23-M Montáže potrubí._x000D_
2. Cenu -2201 lze použít i pro potrubí uložené nad zemí._x000D_
3. Položky přesunu hmot nelze užít pro zeminu, sypaniny, štěrkopísek, kamenivo ap. Případná manipulace s tímto materiálem se oceňuje souborem cen 162 .0-11 Vodorovné přemístění výkopku nebo sypaniny katalogu 800-1 Zemní práce._x000D_
</t>
  </si>
  <si>
    <t>OBSYP_VP1a2a4</t>
  </si>
  <si>
    <t>Obsyp potrubí VP1, VP2 a VP4</t>
  </si>
  <si>
    <t>468,03</t>
  </si>
  <si>
    <t>ORN</t>
  </si>
  <si>
    <t>Ornice</t>
  </si>
  <si>
    <t>351,04</t>
  </si>
  <si>
    <t>PAZ_VP1</t>
  </si>
  <si>
    <t>Plocha výkopu - řad VP1</t>
  </si>
  <si>
    <t>1425</t>
  </si>
  <si>
    <t>PAZ_VP2</t>
  </si>
  <si>
    <t>Plocha výkopu - řad VP2</t>
  </si>
  <si>
    <t>22,5</t>
  </si>
  <si>
    <t>PAZ_VP4</t>
  </si>
  <si>
    <t>Plocha výkopu - řad VP4</t>
  </si>
  <si>
    <t>203</t>
  </si>
  <si>
    <t>PODSYP_VP1a2a4</t>
  </si>
  <si>
    <t>Podsyp VP1 a VP4</t>
  </si>
  <si>
    <t>127,89</t>
  </si>
  <si>
    <t>VYKOP</t>
  </si>
  <si>
    <t>Výkop VP1+VP2+VP4</t>
  </si>
  <si>
    <t>2010,6</t>
  </si>
  <si>
    <t>18Z_007_SO 300 - SO 300 - Výměna vodovodních řadů</t>
  </si>
  <si>
    <t xml:space="preserve">    1 - Zemní práce</t>
  </si>
  <si>
    <t xml:space="preserve">    4 - Vodorovné konstrukce</t>
  </si>
  <si>
    <t xml:space="preserve">    5 - Komunikace</t>
  </si>
  <si>
    <t xml:space="preserve">    9 - Ostatní konstrukce a práce-bourání</t>
  </si>
  <si>
    <t>M - Práce a dodávky M</t>
  </si>
  <si>
    <t xml:space="preserve">    21-M - Elektromontáže</t>
  </si>
  <si>
    <t xml:space="preserve">    46-M - Zemní práce při extr.mont.pracích</t>
  </si>
  <si>
    <t>Zemní práce</t>
  </si>
  <si>
    <t>113106241</t>
  </si>
  <si>
    <t>Rozebrání vozovek ze silničních dílců</t>
  </si>
  <si>
    <t>m2</t>
  </si>
  <si>
    <t>-1904166381</t>
  </si>
  <si>
    <t>"příjezdová cesta k VDJ" 30</t>
  </si>
  <si>
    <t>"plocha před VDJ" 46</t>
  </si>
  <si>
    <t>Součet</t>
  </si>
  <si>
    <t>113107163</t>
  </si>
  <si>
    <t>Odstranění podkladu pl přes 50 do 200 m2 z kameniva drceného tl 300 mm</t>
  </si>
  <si>
    <t>2029444633</t>
  </si>
  <si>
    <t>"pod asfaltem" 130</t>
  </si>
  <si>
    <t>"pod panely" 46+30</t>
  </si>
  <si>
    <t>113107183</t>
  </si>
  <si>
    <t>Odstranění podkladu pl přes 50 do 200 m2 živičných tl 150 mm</t>
  </si>
  <si>
    <t>409772006</t>
  </si>
  <si>
    <t>"příjezdová komunikace k VDJ" 130</t>
  </si>
  <si>
    <t>121101101</t>
  </si>
  <si>
    <t>Sejmutí ornice s přemístěním na vzdálenost do 50 m</t>
  </si>
  <si>
    <t>m3</t>
  </si>
  <si>
    <t>308468778</t>
  </si>
  <si>
    <t>132301203</t>
  </si>
  <si>
    <t>Hloubení rýh š do 2000 mm v hornině tř. 4 objemu do 5000 m3</t>
  </si>
  <si>
    <t>1376411206</t>
  </si>
  <si>
    <t>132301209</t>
  </si>
  <si>
    <t>Příplatek za lepivost k hloubení rýh š do 2000 mm v hornině tř. 4</t>
  </si>
  <si>
    <t>-725835472</t>
  </si>
  <si>
    <t>2010,6*0,5 'Přepočtené koeficientem množství</t>
  </si>
  <si>
    <t>141721119</t>
  </si>
  <si>
    <t>Řízený zemní protlak hloubky do 6 m vnějšího průměru do 400 mm v hornině tř 1 až 4</t>
  </si>
  <si>
    <t>-2022910065</t>
  </si>
  <si>
    <t xml:space="preserve">Poznámka k souboru cen:_x000D_
1. V cenách jsou započteny i náklady na:_x000D_
a) vodorovné přemístění výkopku z protlačovaného potrubí a svislé přemístění výkopku z montážní jámy na přilehlé území a případné přehození na povrchu._x000D_
b) úpravu čela potrubí pro protlačení;_x000D_
2. V cenách nejsou započteny náklady na:_x000D_
a) zemní práce nutné pro provedení protlaku (např. startovací a cílové jámy),_x000D_
b) čerpání vody,_x000D_
c) montáž vedení a jeho náležitosti, slouží-li protlačená trouba jako ochranné potrubí,_x000D_
d) dodávku potrubí, určeného k protlačení; toto potrubí se oceňuje ve specifikaci, ztratné lze stanovit ve výši 3 %,_x000D_
e) překládání a zajišťování inženýrských sítí, procházejících montážními a startovacími jámami,_x000D_
f) vytyčení směru protlaku a stávajících inženýrských sítí,_x000D_
g) případnou další úpravu trub (svařování, řezání apod.) předcházející vlastnímu protlaku potrubí._x000D_
</t>
  </si>
  <si>
    <t>143332341</t>
  </si>
  <si>
    <t>trubka ocelová podélně svařovaná hladká 11375.1 D406 tl 6 mm</t>
  </si>
  <si>
    <t>-1795749330</t>
  </si>
  <si>
    <t>P</t>
  </si>
  <si>
    <t>Poznámka k položce:_x000D_
Hmotnost: 84 kg/m</t>
  </si>
  <si>
    <t>151101101</t>
  </si>
  <si>
    <t>Zřízení příložného pažení a rozepření stěn rýh hl do 2 m</t>
  </si>
  <si>
    <t>-967604655</t>
  </si>
  <si>
    <t>PAZ_VP4+PAZ_VP2+PAZ_VP1</t>
  </si>
  <si>
    <t>151101111</t>
  </si>
  <si>
    <t>Odstranění příložného pažení a rozepření stěn rýh hl do 2 m</t>
  </si>
  <si>
    <t>79414001</t>
  </si>
  <si>
    <t>161101101</t>
  </si>
  <si>
    <t>Svislé přemístění výkopku z horniny tř. 1 až 4 hl výkopu do 2,5 m</t>
  </si>
  <si>
    <t>76615118</t>
  </si>
  <si>
    <t>162601102</t>
  </si>
  <si>
    <t>Vodorovné přemístění do 5000 m výkopku z horniny tř. 1 až 4</t>
  </si>
  <si>
    <t>-2091140816</t>
  </si>
  <si>
    <t>167101102</t>
  </si>
  <si>
    <t>Nakládání výkopku z hornin tř. 1 až 4 přes 100 m3</t>
  </si>
  <si>
    <t>1010220211</t>
  </si>
  <si>
    <t>171201201</t>
  </si>
  <si>
    <t>Uložení sypaniny na skládky</t>
  </si>
  <si>
    <t>885586938</t>
  </si>
  <si>
    <t>171201211</t>
  </si>
  <si>
    <t>Poplatek za uložení odpadu ze sypaniny na skládce (skládkovné)</t>
  </si>
  <si>
    <t>441266757</t>
  </si>
  <si>
    <t>595,92*1,8 'Přepočtené koeficientem množství</t>
  </si>
  <si>
    <t>174101101</t>
  </si>
  <si>
    <t>Zásyp jam, šachet rýh nebo kolem objektů sypaninou se zhutněním</t>
  </si>
  <si>
    <t>-830122252</t>
  </si>
  <si>
    <t>PODSYP_VP1a2a4*-1</t>
  </si>
  <si>
    <t>OBSYP_VP1a2a4*-1</t>
  </si>
  <si>
    <t>175151101</t>
  </si>
  <si>
    <t>Obsypání potrubí strojně sypaninou bez prohození, uloženou do 3 m</t>
  </si>
  <si>
    <t>752258660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</si>
  <si>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</si>
  <si>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581532571</t>
  </si>
  <si>
    <t xml:space="preserve">písek obsypový tříděný 0 - 8 </t>
  </si>
  <si>
    <t>945149471</t>
  </si>
  <si>
    <t>468,03*1,8 'Přepočtené koeficientem množství</t>
  </si>
  <si>
    <t>181951102</t>
  </si>
  <si>
    <t>Úprava pláně v hornině tř. 1 až 4 se zhutněním</t>
  </si>
  <si>
    <t>-1547363815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</si>
  <si>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důvodu._x000D_
2. Ceny nelze použít pro urovnání lavic (berem) šířky do 3 m přerušujících svahy, pro urovnání dna silničních a železničních příkopů pro jakoukoliv šířku dna; toto urovnání se oceňuje cenami souboru cen 182 .0-1 Svahování._x000D_
3. Urovnání ploch ve sklonu přes 1 : 5 se oceňuje cenami souboru cen 182 . 0-11 Svahování trvalých svahů do projektovaných profilů._x000D_
4. Náklady na urovnání dna a stěn při čištění příkopů pozemních komunikací jsou započteny v cenách souborů cen 938 90-2 . Čištění příkopů komunikací v suchu nebo ve vodě části A02 Zemní práce pro objekty oborů 821 až 828._x000D_
5. Míru zhutnění určuje projekt. Ceny se zhutněním jsou určeny pro jakoukoliv míru zhutnění._x000D_
</t>
  </si>
  <si>
    <t>"obnova komunikace k VDJ" 130+46+30</t>
  </si>
  <si>
    <t>181301105</t>
  </si>
  <si>
    <t>Rozprostření ornice tl vrstvy do 300 mm pl do 500 m2 v rovině nebo ve svahu do 1:5</t>
  </si>
  <si>
    <t>1264466753</t>
  </si>
  <si>
    <t>Vodorovné konstrukce</t>
  </si>
  <si>
    <t>451572111</t>
  </si>
  <si>
    <t>Lože pod potrubí otevřený výkop z kameniva drobného těženého</t>
  </si>
  <si>
    <t>616349641</t>
  </si>
  <si>
    <t>Komunikace</t>
  </si>
  <si>
    <t>564871111</t>
  </si>
  <si>
    <t>Podklad ze štěrkodrtě ŠD tl 250 mm</t>
  </si>
  <si>
    <t>894517948</t>
  </si>
  <si>
    <t>565211111</t>
  </si>
  <si>
    <t>Podklad ze štěrku částečně zpevněného cementovou maltou ŠCM tl 150 mm</t>
  </si>
  <si>
    <t>-1281044786</t>
  </si>
  <si>
    <t>577144131</t>
  </si>
  <si>
    <t>Asfaltový beton vrstva obrusná ACO 11 (ABS) tř. I tl 50 mm š do 3 m z modifikovaného asfaltu</t>
  </si>
  <si>
    <t>-139523287</t>
  </si>
  <si>
    <t>857312121</t>
  </si>
  <si>
    <t>Montáž litinových tvarovek jednoosých přírubových otevřený výkop DN 150</t>
  </si>
  <si>
    <t>CS ÚRS 2011 02</t>
  </si>
  <si>
    <t>95932019</t>
  </si>
  <si>
    <t>1858620685</t>
  </si>
  <si>
    <t>Montáž litinových tvarovek jednoosých přírubových otevřený výkop DN 250</t>
  </si>
  <si>
    <t>2135780646</t>
  </si>
  <si>
    <t>50</t>
  </si>
  <si>
    <t>552598290</t>
  </si>
  <si>
    <t>přechod přírubový RP tvárná litina DN250/150 L300 mm</t>
  </si>
  <si>
    <t>-1186528970</t>
  </si>
  <si>
    <t>51</t>
  </si>
  <si>
    <t>552536650</t>
  </si>
  <si>
    <t>příruba zaslepovací z tvárné litiny,práškový epoxid, tl.250µm X DN 250 mm</t>
  </si>
  <si>
    <t>2058106270</t>
  </si>
  <si>
    <t>871321141</t>
  </si>
  <si>
    <t>Montáž potrubí z PE100 SDR 11 otevřený výkop svařovaných na tupo D 160 x 14,6 mm</t>
  </si>
  <si>
    <t>-1850380460</t>
  </si>
  <si>
    <t xml:space="preserve">Poznámka k souboru cen:_x000D_
1. V cenách potrubí nejsou započteny náklady na:_x000D_
a) dodání potrubí; potrubí se oceňuje ve specifikaci; ztratné lze dohodnout u trub polyetylénových ve výši 1,5 %; u trub z tvrdého PVC ve výši 3 %,_x000D_
b) dodání tvarovek; tvarovky se oceňují ve specifikaci._x000D_
2. Ceny -2111 jsou určeny i pro plošné kolektory primárních okruhů tepelných čerpadel._x000D_
</t>
  </si>
  <si>
    <t>286136680</t>
  </si>
  <si>
    <t>potrubí vodovodní ROBUST PIPE z PE 100+, SDR 17, 160 x 9,5 mm</t>
  </si>
  <si>
    <t>-793480104</t>
  </si>
  <si>
    <t>871331121</t>
  </si>
  <si>
    <t>Montáž potrubí z trubek z tlakového polyetylénu otevřený výkop svařovaných vnější průměr 280 mm</t>
  </si>
  <si>
    <t>253025105</t>
  </si>
  <si>
    <t>"VP1"781,90+"VP4"81,7</t>
  </si>
  <si>
    <t>286136691</t>
  </si>
  <si>
    <t>potrubí vodovodní třívrstvé PE100 SDR 17, s dodatečným opláštěním a integrovaným detekčním vodičem, 280 x 16,5 mm</t>
  </si>
  <si>
    <t>-1190856473</t>
  </si>
  <si>
    <t>877321110</t>
  </si>
  <si>
    <t>Montáž elektrokolen 45° na vodovodním potrubí z PE trub d 160</t>
  </si>
  <si>
    <t>206349543</t>
  </si>
  <si>
    <t>28614951</t>
  </si>
  <si>
    <t>elektrokoleno 45° PE 100 PN 16 D 160mm</t>
  </si>
  <si>
    <t>-1471033907</t>
  </si>
  <si>
    <t>877321112</t>
  </si>
  <si>
    <t>Montáž elektrokolen 90° na vodovodním potrubí z PE trub d 160</t>
  </si>
  <si>
    <t>1912500958</t>
  </si>
  <si>
    <t>28614939</t>
  </si>
  <si>
    <t>elektrokoleno 90° PE 100 PN 16 D 160mm</t>
  </si>
  <si>
    <t>1853147653</t>
  </si>
  <si>
    <t>877361202</t>
  </si>
  <si>
    <t>Montáž oblouků svařovaných na tupo na vodovodním potrubí z PE trub d 280</t>
  </si>
  <si>
    <t>595378103</t>
  </si>
  <si>
    <t>28614919</t>
  </si>
  <si>
    <t>oblouk 45° SDR 17 PE 100 PN 10 D 280mm</t>
  </si>
  <si>
    <t>1215141055</t>
  </si>
  <si>
    <t>28653158</t>
  </si>
  <si>
    <t>nákružek lemový PE 100 SDR 17 280mm</t>
  </si>
  <si>
    <t>1976200555</t>
  </si>
  <si>
    <t>HECKL_001</t>
  </si>
  <si>
    <t>Příruba volná k lemovému nákružku PE d280 - DN 250, PN 10</t>
  </si>
  <si>
    <t>633938278</t>
  </si>
  <si>
    <t>28614928</t>
  </si>
  <si>
    <t>elektrospojka SDR 17 PE 100 PN 10 D 280mm</t>
  </si>
  <si>
    <t>993877248</t>
  </si>
  <si>
    <t>Poznámka k položce:_x000D_
PE100 elektrotvarovka, barva černá - Elektrospojka PE100 SDR17 280</t>
  </si>
  <si>
    <t>53</t>
  </si>
  <si>
    <t>Tlaková zkouška vodou potrubí DN 150 nebo 200</t>
  </si>
  <si>
    <t>3033665</t>
  </si>
  <si>
    <t>55</t>
  </si>
  <si>
    <t>996881118</t>
  </si>
  <si>
    <t>52</t>
  </si>
  <si>
    <t>Zabezpečení konců potrubí DN do 300 při tlakových zkouškách vodou</t>
  </si>
  <si>
    <t>1483207040</t>
  </si>
  <si>
    <t>54</t>
  </si>
  <si>
    <t>Tlaková zkouška vodou potrubí DN 250, DN 300 nebo 350</t>
  </si>
  <si>
    <t>-1538693233</t>
  </si>
  <si>
    <t>56</t>
  </si>
  <si>
    <t>Proplach a dezinfekce vodovodního potrubí DN 250, DN 300 nebo 350</t>
  </si>
  <si>
    <t>-2046036663</t>
  </si>
  <si>
    <t>Ostatní konstrukce a práce-bourání</t>
  </si>
  <si>
    <t>919735113</t>
  </si>
  <si>
    <t>Řezání stávajícího živičného krytu hl do 150 mm</t>
  </si>
  <si>
    <t>852155257</t>
  </si>
  <si>
    <t>"odřezání asfalu v křižovatce výjezdu k VDJ" 30</t>
  </si>
  <si>
    <t>997013501</t>
  </si>
  <si>
    <t>Odvoz suti a vybouraných hmot na skládku nebo meziskládku do 1 km se složením</t>
  </si>
  <si>
    <t>403238351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</si>
  <si>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01-3511._x000D_
</t>
  </si>
  <si>
    <t>997013509</t>
  </si>
  <si>
    <t>Příplatek k odvozu suti a vybouraných hmot na skládku ZKD 1 km přes 1 km</t>
  </si>
  <si>
    <t>1806089166</t>
  </si>
  <si>
    <t>154,488*4 'Přepočtené koeficientem množství</t>
  </si>
  <si>
    <t>979087113</t>
  </si>
  <si>
    <t>Nakládání vybouraných hmot na dopravní prostředky pro vodorovnou dopravu</t>
  </si>
  <si>
    <t>-687821559</t>
  </si>
  <si>
    <t>997221855</t>
  </si>
  <si>
    <t>Poplatek za uložení na skládce (skládkovné) zeminy a kameniva kód odpadu 170 504</t>
  </si>
  <si>
    <t>-2055232892</t>
  </si>
  <si>
    <t xml:space="preserve">Poznámka k souboru cen:_x000D_
1. Ceny uvedenév souboru cen je doporučeno upravit podle aktuálních cen místně příslušné skládky odpadů._x000D_
2. Uložení odpadů neuvedených v souboru cen se oceňuje individuálně._x000D_
3. V cenách je započítán poplatek za ukládání odpadu dle zákona 185/2001 Sb._x000D_
4. Případné drcení stavebního odpadu lze ocenit cenami souboru cen 997 00-60 Drcení stavebního odpadu z katalogu 800-6 Demolice objektů._x000D_
</t>
  </si>
  <si>
    <t>997221845</t>
  </si>
  <si>
    <t>Poplatek za uložení na skládce (skládkovné) odpadu asfaltového bez dehtu kód odpadu 170 302</t>
  </si>
  <si>
    <t>1807862845</t>
  </si>
  <si>
    <t>-69557773</t>
  </si>
  <si>
    <t>57</t>
  </si>
  <si>
    <t>998276101</t>
  </si>
  <si>
    <t>Přesun hmot pro trubní vedení z trub z plastických hmot otevřený výkop</t>
  </si>
  <si>
    <t>-1617101870</t>
  </si>
  <si>
    <t>58</t>
  </si>
  <si>
    <t>998276124</t>
  </si>
  <si>
    <t>Příplatek k přesunu hmot pro trubní vedení z trub z plastických hmot za zvětšený přesun do 500 m</t>
  </si>
  <si>
    <t>-590647982</t>
  </si>
  <si>
    <t>Práce a dodávky M</t>
  </si>
  <si>
    <t>21-M</t>
  </si>
  <si>
    <t>Elektromontáže</t>
  </si>
  <si>
    <t>61</t>
  </si>
  <si>
    <t>210812061</t>
  </si>
  <si>
    <t>Montáž izolovaných kabelů měděných do 1 kV bez ukončení plných a kulatých (CYKY, CHKE-R,...) uložených volně nebo v liště počtu a průřezu žil 5x1,5 až 2,5 mm2</t>
  </si>
  <si>
    <t>64</t>
  </si>
  <si>
    <t>690336753</t>
  </si>
  <si>
    <t>62</t>
  </si>
  <si>
    <t>PKB.711031</t>
  </si>
  <si>
    <t>CYKY-J 5x1,5</t>
  </si>
  <si>
    <t>km</t>
  </si>
  <si>
    <t>128</t>
  </si>
  <si>
    <t>-735353641</t>
  </si>
  <si>
    <t>0,18*1,15 'Přepočtené koeficientem množství</t>
  </si>
  <si>
    <t>46-M</t>
  </si>
  <si>
    <t>Zemní práce při extr.mont.pracích</t>
  </si>
  <si>
    <t>59</t>
  </si>
  <si>
    <t>460520163</t>
  </si>
  <si>
    <t>Montáž trubek ochranných uložených volně do rýhy plastových tuhých,vnitřního průměru přes 50 do 90 mm</t>
  </si>
  <si>
    <t>758835515</t>
  </si>
  <si>
    <t>"příprava mezi VDj a šachtou" 2*85</t>
  </si>
  <si>
    <t>60</t>
  </si>
  <si>
    <t>34571097</t>
  </si>
  <si>
    <t>trubka elektroinstalační tuhá z PVC D 58,4/63mm</t>
  </si>
  <si>
    <t>-158560521</t>
  </si>
  <si>
    <t xml:space="preserve">18Z_007_SO 301 - SO 301 - Nová armaturní šachta 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</si>
  <si>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</si>
  <si>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</si>
  <si>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</si>
  <si>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</si>
  <si>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</si>
  <si>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</si>
  <si>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767 - Konstrukce zámečnické</t>
  </si>
  <si>
    <t xml:space="preserve">    783 - Dokončovací práce - nátěry</t>
  </si>
  <si>
    <t>550601162</t>
  </si>
  <si>
    <t>"20 cm" (4,5+2*2)*(3+2*2)*0,2</t>
  </si>
  <si>
    <t>131301101</t>
  </si>
  <si>
    <t>Hloubení jam nezapažených v hornině tř. 4 objemu do 100 m3</t>
  </si>
  <si>
    <t>-979768620</t>
  </si>
  <si>
    <t>"šachta" 4,5*3*2,3</t>
  </si>
  <si>
    <t>"rozšíření pro odvodňovací šachtičku" 1,3*1,3*0,3*2</t>
  </si>
  <si>
    <t>"pracovní prostor 60 cm, svahováno 1:2" (0,6+0,6+2,3/2)*2,3/2*(4,5*2+3*2)</t>
  </si>
  <si>
    <t>131301109</t>
  </si>
  <si>
    <t>Příplatek za lepivost u hloubení jam nezapažených v hornině tř. 4</t>
  </si>
  <si>
    <t>-660642205</t>
  </si>
  <si>
    <t>72,602*0,5 'Přepočtené koeficientem množství</t>
  </si>
  <si>
    <t>-1193614709</t>
  </si>
  <si>
    <t>116280631</t>
  </si>
  <si>
    <t>"výkop" 72,602</t>
  </si>
  <si>
    <t>-3*4,5*2,3</t>
  </si>
  <si>
    <t>175101201</t>
  </si>
  <si>
    <t>Obsypání objektu nad přilehlým původním terénem sypaninou bez prohození sítem, uloženou do 3 m</t>
  </si>
  <si>
    <t>-1548163240</t>
  </si>
  <si>
    <t>"násyp na stropě šachty" 3*4,5</t>
  </si>
  <si>
    <t>"svahování k terénu" 0,25*(2*3+2*4,5)</t>
  </si>
  <si>
    <t>181301102</t>
  </si>
  <si>
    <t>Rozprostření ornice tl vrstvy do 150 mm pl do 500 m2 v rovině nebo ve svahu do 1:5</t>
  </si>
  <si>
    <t>1040496566</t>
  </si>
  <si>
    <t>Zakládání</t>
  </si>
  <si>
    <t>211571111</t>
  </si>
  <si>
    <t>Výplň odvodňovacích žeber nebo trativodů štěrkopískem tříděným</t>
  </si>
  <si>
    <t>1035108656</t>
  </si>
  <si>
    <t>211971121</t>
  </si>
  <si>
    <t>Zřízení opláštění žeber nebo trativodů geotextilií v rýze nebo zářezu sklonu přes 1:2 š do 2,5 m</t>
  </si>
  <si>
    <t>132853599</t>
  </si>
  <si>
    <t>1*1*6*2*1,5</t>
  </si>
  <si>
    <t>69311009</t>
  </si>
  <si>
    <t>geotextilie tkaná separační, filtrační, výztužná PP pevnost v tahu 60kN/m</t>
  </si>
  <si>
    <t>-700599521</t>
  </si>
  <si>
    <t>273323511</t>
  </si>
  <si>
    <t>Základové desky ze ŽB pro konstrukce bílých van tř. C 25/30</t>
  </si>
  <si>
    <t>1826172626</t>
  </si>
  <si>
    <t>3*4,5*0,2</t>
  </si>
  <si>
    <t>"rozšíření pod šachtičkou" 0,088*0,9*4</t>
  </si>
  <si>
    <t>273351121</t>
  </si>
  <si>
    <t>Zřízení bednění základových desek</t>
  </si>
  <si>
    <t>-1990701581</t>
  </si>
  <si>
    <t>(3*2+4,5*2)*0,2</t>
  </si>
  <si>
    <t>"šachtičky" 0,6*4*2*0,3</t>
  </si>
  <si>
    <t>273351122</t>
  </si>
  <si>
    <t>Odstranění bednění základových desek</t>
  </si>
  <si>
    <t>1894681896</t>
  </si>
  <si>
    <t>273361821</t>
  </si>
  <si>
    <t>Výztuž základových desek betonářskou ocelí 10 505 (R)</t>
  </si>
  <si>
    <t>1462710037</t>
  </si>
  <si>
    <t>3,017*0,3 'Přepočtené koeficientem množství</t>
  </si>
  <si>
    <t>279113111</t>
  </si>
  <si>
    <t>Základová zeď tl 150 mm z tvárnic ztraceného bednění včetně výplně z betonu tř. C 8/10</t>
  </si>
  <si>
    <t>302623920</t>
  </si>
  <si>
    <t>"nadezdívka pod poklopy" (0,6*2+0,9*2)*0,2*2</t>
  </si>
  <si>
    <t>279323111</t>
  </si>
  <si>
    <t>Základová zeď ze ŽB pro konstrukce bílých van tř. C 25/30</t>
  </si>
  <si>
    <t>115276344</t>
  </si>
  <si>
    <t>(2*3+2*(4,5-2*0,2))*2,1*0,2</t>
  </si>
  <si>
    <t>"prodloužení v místě šachtičky" 0,3*(0,6*4)*0,2</t>
  </si>
  <si>
    <t>279351121</t>
  </si>
  <si>
    <t>Zřízení oboustranného bednění základových zdí</t>
  </si>
  <si>
    <t>1922738527</t>
  </si>
  <si>
    <t>(3*2+4,5*2)</t>
  </si>
  <si>
    <t>"zvýšení u šachtičky" 0,6*4*0,3</t>
  </si>
  <si>
    <t>279351122</t>
  </si>
  <si>
    <t>Odstranění oboustranného bednění základových zdí</t>
  </si>
  <si>
    <t>-331475863</t>
  </si>
  <si>
    <t>279361821</t>
  </si>
  <si>
    <t>Výztuž základových zdí nosných betonářskou ocelí 10 505</t>
  </si>
  <si>
    <t>1268700698</t>
  </si>
  <si>
    <t>6,108*0,3 'Přepočtené koeficientem množství</t>
  </si>
  <si>
    <t>Svislé a kompletní konstrukce</t>
  </si>
  <si>
    <t>311101212</t>
  </si>
  <si>
    <t>Vytvoření prostupů do 0,05 m2 ve zdech nosných osazením vložek z trub, dílců, tvarovek</t>
  </si>
  <si>
    <t>1360777162</t>
  </si>
  <si>
    <t>28611108</t>
  </si>
  <si>
    <t>trubka kanalizační PVC-U 250x8,6x6000 mm SN 12</t>
  </si>
  <si>
    <t>-1866046811</t>
  </si>
  <si>
    <t>311101213</t>
  </si>
  <si>
    <t>Vytvoření prostupů do 0,10 m2 ve zdech nosných osazením vložek z trub, dílců, tvarovek</t>
  </si>
  <si>
    <t>1259912782</t>
  </si>
  <si>
    <t>6*0,2</t>
  </si>
  <si>
    <t>BETT_01</t>
  </si>
  <si>
    <t>Prostupová pažnice průměr 300 mm, osinkocementová, do bednění</t>
  </si>
  <si>
    <t>1271297318</t>
  </si>
  <si>
    <t>BETT_02</t>
  </si>
  <si>
    <t>Prostupová pažnice průměr 350 mm, osinkocementová, do bednění</t>
  </si>
  <si>
    <t>-2082197879</t>
  </si>
  <si>
    <t>338171111</t>
  </si>
  <si>
    <t>Osazování sloupků a vzpěr plotových ocelových v do 2,00 m se zalitím MC</t>
  </si>
  <si>
    <t>-1905362595</t>
  </si>
  <si>
    <t>55342180</t>
  </si>
  <si>
    <t>plotový profilovaný sloupek D 40-50mm dl 1,5-2,0m pro svařované pletivo v návinu povrchová úprava Pz a komaxit</t>
  </si>
  <si>
    <t>-109163893</t>
  </si>
  <si>
    <t>411351011</t>
  </si>
  <si>
    <t>Zřízení bednění stropů deskových tl do 25 cm bez podpěrné kce</t>
  </si>
  <si>
    <t>-844476144</t>
  </si>
  <si>
    <t>3*4,5</t>
  </si>
  <si>
    <t>(2*3+2*4,5)*0,2 "boky"</t>
  </si>
  <si>
    <t>411351012</t>
  </si>
  <si>
    <t>Odstranění bednění stropů deskových tl do 25 cm bez podpěrné kce</t>
  </si>
  <si>
    <t>-1201523336</t>
  </si>
  <si>
    <t>411354311</t>
  </si>
  <si>
    <t>Zřízení podpěrné konstrukce stropů výšky do 4 m tl do 15 cm</t>
  </si>
  <si>
    <t>1650732667</t>
  </si>
  <si>
    <t>411354312</t>
  </si>
  <si>
    <t>Odstranění podpěrné konstrukce stropů výšky do 4 m tl do 15 cm</t>
  </si>
  <si>
    <t>-132157222</t>
  </si>
  <si>
    <t>Úpravy povrchů, podlahy a osazování výplní</t>
  </si>
  <si>
    <t>631311124</t>
  </si>
  <si>
    <t>Mazanina tl do 120 mm z betonu prostého bez zvýšených nároků na prostředí tř. C 16/20</t>
  </si>
  <si>
    <t>-219492245</t>
  </si>
  <si>
    <t>(4,5+0,2)*(3+0,2)*0,1</t>
  </si>
  <si>
    <t>631362021</t>
  </si>
  <si>
    <t>Výztuž mazanin svařovanými sítěmi Kari</t>
  </si>
  <si>
    <t>-1458129570</t>
  </si>
  <si>
    <t xml:space="preserve">"Q188, 3 kg/m2" </t>
  </si>
  <si>
    <t>(4,5+0,2)*(3+0,2)*0,003</t>
  </si>
  <si>
    <t>894302253</t>
  </si>
  <si>
    <t>Strop šachet ze ŽB pro konstrukce bílých van tř. C 25/30</t>
  </si>
  <si>
    <t>-1714002987</t>
  </si>
  <si>
    <t>894608112</t>
  </si>
  <si>
    <t>Výztuž šachet z betonářské oceli 10 505</t>
  </si>
  <si>
    <t>-650371337</t>
  </si>
  <si>
    <t>2,7*0,3 'Přepočtené koeficientem množství</t>
  </si>
  <si>
    <t>899102112</t>
  </si>
  <si>
    <t>Osazení poklopů litinových nebo ocelových včetně rámů pro třídu zatížení A15, A50</t>
  </si>
  <si>
    <t>-1202542971</t>
  </si>
  <si>
    <t>ZAM_002</t>
  </si>
  <si>
    <t>Poklop včetně rámu, kompozitní plast, zat A15, 600x900 mm, zamykání nerez šrouby, tl. 50 mm</t>
  </si>
  <si>
    <t>-1654242001</t>
  </si>
  <si>
    <t>Ostatní konstrukce a práce, bourání</t>
  </si>
  <si>
    <t>953334121</t>
  </si>
  <si>
    <t>Bobtnavý pásek do pracovních spar betonových kcí bentonitový 20 x 25 mm</t>
  </si>
  <si>
    <t>-1412357338</t>
  </si>
  <si>
    <t>(2*2,9+2*4,4)*2</t>
  </si>
  <si>
    <t>953334433</t>
  </si>
  <si>
    <t>Těsnící plech ve svitku do pracovních spar betonových kcí s bitumenem jednostranným š 150 mm</t>
  </si>
  <si>
    <t>1447693780</t>
  </si>
  <si>
    <t>IZ_001</t>
  </si>
  <si>
    <t>Zatěsnění prostupu bobtnavým páskem a zabetonováním, prům. 250 mm.</t>
  </si>
  <si>
    <t>222247379</t>
  </si>
  <si>
    <t>998142251</t>
  </si>
  <si>
    <t>Přesun hmot pro nádrže, jímky, zásobníky a jámy betonové monolitické v do 25 m</t>
  </si>
  <si>
    <t>1084370233</t>
  </si>
  <si>
    <t>PSV</t>
  </si>
  <si>
    <t>Práce a dodávky PSV</t>
  </si>
  <si>
    <t>721</t>
  </si>
  <si>
    <t>Zdravotechnika - vnitřní kanalizace</t>
  </si>
  <si>
    <t>721173317</t>
  </si>
  <si>
    <t>Potrubí z plastových trub PVC SN4 dešťové DN 160</t>
  </si>
  <si>
    <t>-1182846552</t>
  </si>
  <si>
    <t>767</t>
  </si>
  <si>
    <t>Konstrukce zámečnické</t>
  </si>
  <si>
    <t>767861011</t>
  </si>
  <si>
    <t>Montáž vnitřních kovových žebříků přímých délky do 5 m kotvených do betonu</t>
  </si>
  <si>
    <t>-1023081859</t>
  </si>
  <si>
    <t>ZAM_001</t>
  </si>
  <si>
    <t>Žebřík nerezový (1.4301) s protiskluzovými příčlemi, kotvený do betonové stěny, s výsuvnými madly, dl. do 5 m</t>
  </si>
  <si>
    <t>1841629694</t>
  </si>
  <si>
    <t>2*2,5</t>
  </si>
  <si>
    <t>767995102</t>
  </si>
  <si>
    <t>Montáž atypických zámečnických konstrukcí hmotnosti do 10 kg</t>
  </si>
  <si>
    <t>kg</t>
  </si>
  <si>
    <t>-849700834</t>
  </si>
  <si>
    <t>"osazovací L 40/4 na pororošt jímek" 1,84*0,6*4*2</t>
  </si>
  <si>
    <t>OC_40404</t>
  </si>
  <si>
    <t>L profil ocelový 40/40/4, ocel třídy 17 (nerez jak. 1.43.01)</t>
  </si>
  <si>
    <t>-1265132511</t>
  </si>
  <si>
    <t>KOM_R_38</t>
  </si>
  <si>
    <t>Kompozitní pororošt tl. 38 mm, protiskluzový</t>
  </si>
  <si>
    <t>1439630291</t>
  </si>
  <si>
    <t>"zakrytí jímek" 0,6*0,6*2</t>
  </si>
  <si>
    <t>783</t>
  </si>
  <si>
    <t>Dokončovací práce - nátěry</t>
  </si>
  <si>
    <t>783317101</t>
  </si>
  <si>
    <t>Krycí jednonásobný syntetický standardní nátěr zámečnických konstrukcí</t>
  </si>
  <si>
    <t>448343586</t>
  </si>
  <si>
    <t>"sloupky" 0,048*3,14*1,5*4</t>
  </si>
  <si>
    <t>OBSYP_VP3</t>
  </si>
  <si>
    <t>Obsyp potrubí VP3</t>
  </si>
  <si>
    <t>31,9</t>
  </si>
  <si>
    <t>PAZ_VP3</t>
  </si>
  <si>
    <t>Plocha výkopu - řad VP3</t>
  </si>
  <si>
    <t>183</t>
  </si>
  <si>
    <t>PODSYP_VP3</t>
  </si>
  <si>
    <t>Podsyp VP3</t>
  </si>
  <si>
    <t>11,963</t>
  </si>
  <si>
    <t>18Z_007_SO 302 - SO 302 - Výměna části řadu pro Úholičky a Statenice</t>
  </si>
  <si>
    <t xml:space="preserve">    722 - Zdravotechnika - vnitřní vodovod</t>
  </si>
  <si>
    <t>1814924453</t>
  </si>
  <si>
    <t>PAZ_VP3*1,2</t>
  </si>
  <si>
    <t>-1320046066</t>
  </si>
  <si>
    <t>219,6*0,5 'Přepočtené koeficientem množství</t>
  </si>
  <si>
    <t>738842962</t>
  </si>
  <si>
    <t>908354400</t>
  </si>
  <si>
    <t>-1910875449</t>
  </si>
  <si>
    <t>1317532599</t>
  </si>
  <si>
    <t>-688777269</t>
  </si>
  <si>
    <t>Vodorovné přemístění do 5000 m výkopku/sypaniny z horniny tř. 1 až 4</t>
  </si>
  <si>
    <t>1665061989</t>
  </si>
  <si>
    <t xml:space="preserve">Poznámka k souboru cen:_x000D_
1. Ceny nelze použít, předepisuje-li projekt přemístit výkopek na místo nepřístupné obvyklým dopravním prostředkům; toto přemístění se oceňuje individuálně._x000D_
2. V cenách jsou započteny i náhrady za jízdu loženého vozidla v terénu ve výkopišti nebo na násypišti._x000D_
3. V cenách nejsou započteny náklady na rozhrnutí výkopku na násypišti; toto rozhrnutí se oceňuje cenami souboru cen 171 . 0- . . Uložení sypaniny do násypů a 171 20-1201 Uložení sypaniny na skládky._x000D_
4. Je-li na dopravní dráze pro vodorovné přemístění nějaká překážka, pro kterou je nutno překládat výkopek z jednoho obvyklého dopravního prostředku na jiný obvyklý dopravní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5._x000D_
5. Přemísťuje-li se výkopek z dočasných skládek vzdálených do 50 m, neoceňuje se nakládání výkopku, i když se provádí. Toto ustanovení neplatí, vylučuje-li projekt použití dozeru._x000D_
6. V cenách vodorovného přemístění sypaniny nejsou započteny náklady na dodávku materiálu, tyto se oceňují ve specifikaci._x000D_
</t>
  </si>
  <si>
    <t>53643497</t>
  </si>
  <si>
    <t>-978046043</t>
  </si>
  <si>
    <t>Poplatek za uložení stavebního odpadu - zeminy a kameniva na skládce</t>
  </si>
  <si>
    <t>-869279327</t>
  </si>
  <si>
    <t xml:space="preserve">Poznámka k souboru cen:_x000D_
1. Ceny uvedené v souboru cen lze po dohodě upravit podle místních podmínek._x000D_
</t>
  </si>
  <si>
    <t>43,863*1,8 'Přepočtené koeficientem množství</t>
  </si>
  <si>
    <t>199374273</t>
  </si>
  <si>
    <t>"výkop" PAZ_VP3*1,2</t>
  </si>
  <si>
    <t>PODSYP_VP3*-1</t>
  </si>
  <si>
    <t>OBSYP_VP3*-1</t>
  </si>
  <si>
    <t>-1095288681</t>
  </si>
  <si>
    <t>333508599</t>
  </si>
  <si>
    <t>31,9*1,8 'Přepočtené koeficientem množství</t>
  </si>
  <si>
    <t>1994790224</t>
  </si>
  <si>
    <t>20881871</t>
  </si>
  <si>
    <t>-501134453</t>
  </si>
  <si>
    <t>857352122</t>
  </si>
  <si>
    <t>Montáž litinových tvarovek jednoosých přírubových otevřený výkop DN 200</t>
  </si>
  <si>
    <t>-1038961247</t>
  </si>
  <si>
    <t>55253622</t>
  </si>
  <si>
    <t>přechod přírubový litinový PN 10 FFR-kus dl 300mm DN 200/150</t>
  </si>
  <si>
    <t>-210839797</t>
  </si>
  <si>
    <t>871351152</t>
  </si>
  <si>
    <t>Montáž potrubí z PE100 SDR 17 otevřený výkop svařovaných na tupo D 225 x 13,4 mm</t>
  </si>
  <si>
    <t>222693197</t>
  </si>
  <si>
    <t>28613669</t>
  </si>
  <si>
    <t>potrubí vodovodní třívrstvé PE100 SDR 17, s dodatečným opláštěním a integrovaným detekčním vodičem, 225 x 13,4 mm</t>
  </si>
  <si>
    <t>1316160525</t>
  </si>
  <si>
    <t>877351202</t>
  </si>
  <si>
    <t>Montáž oblouků svařovaných na tupo na vodovodním potrubí z PE trub d 225</t>
  </si>
  <si>
    <t>-2058507831</t>
  </si>
  <si>
    <t>28614887</t>
  </si>
  <si>
    <t>oblouk 90° SDR 17 PE 100 RC PN 10 D 225mm</t>
  </si>
  <si>
    <t>-2020285264</t>
  </si>
  <si>
    <t>28614917</t>
  </si>
  <si>
    <t>oblouk 45° SDR 17 PE 100 RC PN 10 D 225mm</t>
  </si>
  <si>
    <t>-697151479</t>
  </si>
  <si>
    <t>875670281</t>
  </si>
  <si>
    <t>877351219</t>
  </si>
  <si>
    <t>Montáž záslepek svařovaných na tupo na vodovodním potrubí z PE trub d 225</t>
  </si>
  <si>
    <t>-789836068</t>
  </si>
  <si>
    <t>28653156</t>
  </si>
  <si>
    <t>nákružek lemový PE 100 SDR 17 225mm</t>
  </si>
  <si>
    <t>857393374</t>
  </si>
  <si>
    <t>Poznámka k položce:_x000D_
PE100 tvarovka, svařování na tupo, barva černá - Lemový nákružek PE100 SDR17 225</t>
  </si>
  <si>
    <t>891351111</t>
  </si>
  <si>
    <t>Montáž vodovodních šoupátek otevřený výkop DN 200</t>
  </si>
  <si>
    <t>1885415242</t>
  </si>
  <si>
    <t>42221307</t>
  </si>
  <si>
    <t>šoupátko pitná voda litina GGG 50 krátká stavební dl PN 10/16 DN 200x230mm</t>
  </si>
  <si>
    <t>-1366831845</t>
  </si>
  <si>
    <t>-647089023</t>
  </si>
  <si>
    <t>-1561835035</t>
  </si>
  <si>
    <t>50231330</t>
  </si>
  <si>
    <t>899401112</t>
  </si>
  <si>
    <t>Osazení poklopů litinových šoupátkových</t>
  </si>
  <si>
    <t>-766741503</t>
  </si>
  <si>
    <t>42291352</t>
  </si>
  <si>
    <t>poklop litinový šoupátkový pro zemní soupravy osazení do terénu a do vozovky</t>
  </si>
  <si>
    <t>-1892585501</t>
  </si>
  <si>
    <t>1878308567</t>
  </si>
  <si>
    <t>2109256285</t>
  </si>
  <si>
    <t xml:space="preserve">Poznámka k souboru cen:_x000D_
1. Položky přesunu hmot nelze užít pro zeminu, sypaniny, štěrkopísek, kamenivo ap. Případná manipulace s tímto materiálem se oceňuje souborem cen 162 .0-11 Vodorovné přemístění výkopku nebo sypaniny katalogu 800-1 Zemní práce._x000D_
</t>
  </si>
  <si>
    <t>722</t>
  </si>
  <si>
    <t>Zdravotechnika - vnitřní vodovod</t>
  </si>
  <si>
    <t>722219191</t>
  </si>
  <si>
    <t>Montáž zemních souprav ostatní typ</t>
  </si>
  <si>
    <t>1692533127</t>
  </si>
  <si>
    <t>42291075</t>
  </si>
  <si>
    <t>souprava zemní pro šoupátka DN 200mm Rd 1,5m</t>
  </si>
  <si>
    <t>-50708495</t>
  </si>
  <si>
    <t>VRN - Vedlejší rozpočtové náklady</t>
  </si>
  <si>
    <t xml:space="preserve">    VRN3 - Zařízení staveniště</t>
  </si>
  <si>
    <t xml:space="preserve">    VRN9 - Ostatní náklady</t>
  </si>
  <si>
    <t>VRN3</t>
  </si>
  <si>
    <t>Zařízení staveniště</t>
  </si>
  <si>
    <t>030001000</t>
  </si>
  <si>
    <t>%</t>
  </si>
  <si>
    <t>CS ÚRS 2018 02</t>
  </si>
  <si>
    <t>1024</t>
  </si>
  <si>
    <t>-1053316595</t>
  </si>
  <si>
    <t>0,03</t>
  </si>
  <si>
    <t>VRN9</t>
  </si>
  <si>
    <t>090001000</t>
  </si>
  <si>
    <t>Provozní vlivy</t>
  </si>
  <si>
    <t>9729390</t>
  </si>
  <si>
    <t>0,02</t>
  </si>
  <si>
    <t>ON - Ostatní náklady</t>
  </si>
  <si>
    <t>HSV - Ostatní náklady</t>
  </si>
  <si>
    <t xml:space="preserve">    800 - Ostatní náklady</t>
  </si>
  <si>
    <t>800</t>
  </si>
  <si>
    <t>800100100</t>
  </si>
  <si>
    <t xml:space="preserve">Zajištění dopravně inženýrského rozhodnutí </t>
  </si>
  <si>
    <t>soubor</t>
  </si>
  <si>
    <t>-300784810</t>
  </si>
  <si>
    <t>800100200</t>
  </si>
  <si>
    <t>DSPS dle vyhl. č. 499/2006 Sb. příl. č. 3 i v digitálním zpracování včetně geodetického zaměření</t>
  </si>
  <si>
    <t>69912106</t>
  </si>
  <si>
    <t>800100300</t>
  </si>
  <si>
    <t>Vytyčení sítí</t>
  </si>
  <si>
    <t>-9941341</t>
  </si>
  <si>
    <t>800100400</t>
  </si>
  <si>
    <t>Náklady na poskytnutí záruk (0,5%)</t>
  </si>
  <si>
    <t>332979876</t>
  </si>
  <si>
    <t>0,005</t>
  </si>
  <si>
    <t>800100500</t>
  </si>
  <si>
    <t>Náklady na dopracování výrobní dokumentace</t>
  </si>
  <si>
    <t>625245774</t>
  </si>
  <si>
    <t>800100600</t>
  </si>
  <si>
    <t>Inženýrská činnost zhotovitele</t>
  </si>
  <si>
    <t>723157702</t>
  </si>
  <si>
    <t>800100700</t>
  </si>
  <si>
    <t>Dodavatelská dokumentace</t>
  </si>
  <si>
    <t>464222346</t>
  </si>
  <si>
    <t>800100800</t>
  </si>
  <si>
    <t>Manipulace provozovatele</t>
  </si>
  <si>
    <t>-1178630254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</si>
  <si>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</si>
  <si>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</si>
  <si>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</si>
  <si>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</si>
  <si>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</si>
  <si>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</si>
  <si>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</si>
  <si>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</si>
  <si>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</si>
  <si>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</si>
  <si>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</si>
  <si>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</si>
  <si>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</si>
  <si>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</si>
  <si>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</si>
  <si>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Vedlejší a ostatní náklady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</si>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</sst>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color rgb="FF000000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8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4" fillId="0" borderId="15" xfId="0" applyNumberFormat="1" applyFont="1" applyBorder="1" applyAlignment="1" applyProtection="1">
      <alignment horizontal="right" vertical="center"/>
    </xf>
    <xf numFmtId="4" fontId="14" fillId="0" borderId="0" xfId="0" applyNumberFormat="1" applyFont="1" applyBorder="1" applyAlignment="1" applyProtection="1">
      <alignment horizontal="right"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4" fontId="21" fillId="0" borderId="0" xfId="0" applyNumberFormat="1" applyFont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4" fontId="5" fillId="0" borderId="21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4" fontId="28" fillId="0" borderId="13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4" fontId="7" fillId="0" borderId="0" xfId="0" applyNumberFormat="1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29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31" fillId="0" borderId="23" xfId="0" applyFont="1" applyBorder="1" applyAlignment="1" applyProtection="1">
      <alignment horizontal="center" vertical="center"/>
    </xf>
    <xf numFmtId="49" fontId="31" fillId="0" borderId="23" xfId="0" applyNumberFormat="1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left" vertical="center" wrapText="1"/>
    </xf>
    <xf numFmtId="0" fontId="31" fillId="0" borderId="23" xfId="0" applyFont="1" applyBorder="1" applyAlignment="1" applyProtection="1">
      <alignment horizontal="center" vertical="center" wrapText="1"/>
    </xf>
    <xf numFmtId="167" fontId="31" fillId="0" borderId="23" xfId="0" applyNumberFormat="1" applyFont="1" applyBorder="1" applyAlignment="1" applyProtection="1">
      <alignment vertical="center"/>
    </xf>
    <xf numFmtId="4" fontId="31" fillId="2" borderId="23" xfId="0" applyNumberFormat="1" applyFont="1" applyFill="1" applyBorder="1" applyAlignment="1" applyProtection="1">
      <alignment vertical="center"/>
      <protection locked="0"/>
    </xf>
    <xf numFmtId="0" fontId="31" fillId="0" borderId="23" xfId="0" applyFont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</xf>
    <xf numFmtId="0" fontId="31" fillId="0" borderId="4" xfId="0" applyFont="1" applyBorder="1" applyAlignment="1">
      <alignment vertical="center"/>
    </xf>
    <xf numFmtId="0" fontId="31" fillId="2" borderId="15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32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8" fillId="0" borderId="20" xfId="0" applyFont="1" applyBorder="1" applyAlignment="1" applyProtection="1">
      <alignment vertical="center"/>
    </xf>
    <xf numFmtId="0" fontId="8" fillId="0" borderId="21" xfId="0" applyFont="1" applyBorder="1" applyAlignment="1" applyProtection="1">
      <alignment vertical="center"/>
    </xf>
    <xf numFmtId="0" fontId="8" fillId="0" borderId="22" xfId="0" applyFont="1" applyBorder="1" applyAlignment="1" applyProtection="1">
      <alignment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0" xfId="0"/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0" fillId="0" borderId="0" xfId="0" applyProtection="1"/>
    <xf numFmtId="0" fontId="2" fillId="0" borderId="0" xfId="0" applyFont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164" fontId="1" fillId="0" borderId="0" xfId="0" applyNumberFormat="1" applyFont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8" xfId="0" applyFont="1" applyFill="1" applyBorder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/>
    </xf>
    <xf numFmtId="0" fontId="34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/>
    </xf>
    <xf numFmtId="0" fontId="35" fillId="0" borderId="29" xfId="0" applyFont="1" applyBorder="1" applyAlignment="1">
      <alignment horizontal="left" wrapText="1"/>
    </xf>
    <xf numFmtId="49" fontId="36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2"/>
  <sheetViews>
    <sheetView showGridLines="0" topLeftCell="A49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9" width="25.83203125" hidden="1" customWidth="1"/>
    <col min="50" max="51" width="21.6640625" hidden="1" customWidth="1"/>
    <col min="52" max="53" width="25" hidden="1" customWidth="1"/>
    <col min="54" max="54" width="21.6640625" hidden="1" customWidth="1"/>
    <col min="55" max="55" width="19.1640625" hidden="1" customWidth="1"/>
    <col min="56" max="56" width="25" hidden="1" customWidth="1"/>
    <col min="57" max="57" width="21.6640625" hidden="1" customWidth="1"/>
    <col min="58" max="58" width="19.1640625" hidden="1" customWidth="1"/>
    <col min="59" max="59" width="66.5" customWidth="1"/>
    <col min="71" max="91" width="9.33203125" hidden="1"/>
  </cols>
  <sheetData>
    <row r="1" spans="1:74" ht="11.25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5</v>
      </c>
      <c r="BV1" s="15" t="s">
        <v>6</v>
      </c>
    </row>
    <row r="2" spans="1:74" ht="36.950000000000003" customHeight="1">
      <c r="AR2" s="340"/>
      <c r="AS2" s="340"/>
      <c r="AT2" s="340"/>
      <c r="AU2" s="340"/>
      <c r="AV2" s="340"/>
      <c r="AW2" s="340"/>
      <c r="AX2" s="340"/>
      <c r="AY2" s="340"/>
      <c r="AZ2" s="340"/>
      <c r="BA2" s="340"/>
      <c r="BB2" s="340"/>
      <c r="BC2" s="340"/>
      <c r="BD2" s="340"/>
      <c r="BE2" s="340"/>
      <c r="BF2" s="340"/>
      <c r="BG2" s="340"/>
      <c r="BS2" s="16" t="s">
        <v>7</v>
      </c>
      <c r="BT2" s="16" t="s">
        <v>8</v>
      </c>
    </row>
    <row r="3" spans="1:74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1:74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G4" s="24" t="s">
        <v>12</v>
      </c>
      <c r="BS4" s="16" t="s">
        <v>13</v>
      </c>
    </row>
    <row r="5" spans="1:74" ht="12" customHeight="1">
      <c r="B5" s="20"/>
      <c r="C5" s="21"/>
      <c r="D5" s="25" t="s">
        <v>14</v>
      </c>
      <c r="E5" s="21"/>
      <c r="F5" s="21"/>
      <c r="G5" s="21"/>
      <c r="H5" s="21"/>
      <c r="I5" s="21"/>
      <c r="J5" s="21"/>
      <c r="K5" s="352" t="s">
        <v>15</v>
      </c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53"/>
      <c r="W5" s="353"/>
      <c r="X5" s="353"/>
      <c r="Y5" s="353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3"/>
      <c r="AO5" s="353"/>
      <c r="AP5" s="21"/>
      <c r="AQ5" s="21"/>
      <c r="AR5" s="19"/>
      <c r="BG5" s="332" t="s">
        <v>16</v>
      </c>
      <c r="BS5" s="16" t="s">
        <v>7</v>
      </c>
    </row>
    <row r="6" spans="1:74" ht="36.950000000000003" customHeight="1">
      <c r="B6" s="20"/>
      <c r="C6" s="21"/>
      <c r="D6" s="27" t="s">
        <v>17</v>
      </c>
      <c r="E6" s="21"/>
      <c r="F6" s="21"/>
      <c r="G6" s="21"/>
      <c r="H6" s="21"/>
      <c r="I6" s="21"/>
      <c r="J6" s="21"/>
      <c r="K6" s="354" t="s">
        <v>18</v>
      </c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53"/>
      <c r="W6" s="353"/>
      <c r="X6" s="353"/>
      <c r="Y6" s="353"/>
      <c r="Z6" s="353"/>
      <c r="AA6" s="353"/>
      <c r="AB6" s="353"/>
      <c r="AC6" s="353"/>
      <c r="AD6" s="353"/>
      <c r="AE6" s="353"/>
      <c r="AF6" s="353"/>
      <c r="AG6" s="353"/>
      <c r="AH6" s="353"/>
      <c r="AI6" s="353"/>
      <c r="AJ6" s="353"/>
      <c r="AK6" s="353"/>
      <c r="AL6" s="353"/>
      <c r="AM6" s="353"/>
      <c r="AN6" s="353"/>
      <c r="AO6" s="353"/>
      <c r="AP6" s="21"/>
      <c r="AQ6" s="21"/>
      <c r="AR6" s="19"/>
      <c r="BG6" s="333"/>
      <c r="BS6" s="16" t="s">
        <v>19</v>
      </c>
    </row>
    <row r="7" spans="1:74" ht="12" customHeight="1">
      <c r="B7" s="20"/>
      <c r="C7" s="21"/>
      <c r="D7" s="28" t="s">
        <v>20</v>
      </c>
      <c r="E7" s="21"/>
      <c r="F7" s="21"/>
      <c r="G7" s="21"/>
      <c r="H7" s="21"/>
      <c r="I7" s="21"/>
      <c r="J7" s="21"/>
      <c r="K7" s="26" t="s">
        <v>21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22</v>
      </c>
      <c r="AL7" s="21"/>
      <c r="AM7" s="21"/>
      <c r="AN7" s="26" t="s">
        <v>21</v>
      </c>
      <c r="AO7" s="21"/>
      <c r="AP7" s="21"/>
      <c r="AQ7" s="21"/>
      <c r="AR7" s="19"/>
      <c r="BG7" s="333"/>
      <c r="BS7" s="16" t="s">
        <v>23</v>
      </c>
    </row>
    <row r="8" spans="1:74" ht="12" customHeight="1">
      <c r="B8" s="20"/>
      <c r="C8" s="21"/>
      <c r="D8" s="28" t="s">
        <v>24</v>
      </c>
      <c r="E8" s="21"/>
      <c r="F8" s="21"/>
      <c r="G8" s="21"/>
      <c r="H8" s="21"/>
      <c r="I8" s="21"/>
      <c r="J8" s="21"/>
      <c r="K8" s="26" t="s">
        <v>25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26</v>
      </c>
      <c r="AL8" s="21"/>
      <c r="AM8" s="21"/>
      <c r="AN8" s="29" t="s">
        <v>27</v>
      </c>
      <c r="AO8" s="21"/>
      <c r="AP8" s="21"/>
      <c r="AQ8" s="21"/>
      <c r="AR8" s="19"/>
      <c r="BG8" s="333"/>
      <c r="BS8" s="16" t="s">
        <v>28</v>
      </c>
    </row>
    <row r="9" spans="1:74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G9" s="333"/>
      <c r="BS9" s="16" t="s">
        <v>29</v>
      </c>
    </row>
    <row r="10" spans="1:74" ht="12" customHeight="1">
      <c r="B10" s="20"/>
      <c r="C10" s="21"/>
      <c r="D10" s="28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31</v>
      </c>
      <c r="AL10" s="21"/>
      <c r="AM10" s="21"/>
      <c r="AN10" s="26" t="s">
        <v>32</v>
      </c>
      <c r="AO10" s="21"/>
      <c r="AP10" s="21"/>
      <c r="AQ10" s="21"/>
      <c r="AR10" s="19"/>
      <c r="BG10" s="333"/>
      <c r="BS10" s="16" t="s">
        <v>19</v>
      </c>
    </row>
    <row r="11" spans="1:74" ht="18.399999999999999" customHeight="1">
      <c r="B11" s="20"/>
      <c r="C11" s="21"/>
      <c r="D11" s="21"/>
      <c r="E11" s="26" t="s">
        <v>33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34</v>
      </c>
      <c r="AL11" s="21"/>
      <c r="AM11" s="21"/>
      <c r="AN11" s="26" t="s">
        <v>35</v>
      </c>
      <c r="AO11" s="21"/>
      <c r="AP11" s="21"/>
      <c r="AQ11" s="21"/>
      <c r="AR11" s="19"/>
      <c r="BG11" s="333"/>
      <c r="BS11" s="16" t="s">
        <v>19</v>
      </c>
    </row>
    <row r="12" spans="1:74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G12" s="333"/>
      <c r="BS12" s="16" t="s">
        <v>19</v>
      </c>
    </row>
    <row r="13" spans="1:74" ht="12" customHeight="1">
      <c r="B13" s="20"/>
      <c r="C13" s="21"/>
      <c r="D13" s="28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31</v>
      </c>
      <c r="AL13" s="21"/>
      <c r="AM13" s="21"/>
      <c r="AN13" s="30" t="s">
        <v>37</v>
      </c>
      <c r="AO13" s="21"/>
      <c r="AP13" s="21"/>
      <c r="AQ13" s="21"/>
      <c r="AR13" s="19"/>
      <c r="BG13" s="333"/>
      <c r="BS13" s="16" t="s">
        <v>19</v>
      </c>
    </row>
    <row r="14" spans="1:74" ht="11.25">
      <c r="B14" s="20"/>
      <c r="C14" s="21"/>
      <c r="D14" s="21"/>
      <c r="E14" s="355" t="s">
        <v>37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28" t="s">
        <v>34</v>
      </c>
      <c r="AL14" s="21"/>
      <c r="AM14" s="21"/>
      <c r="AN14" s="30" t="s">
        <v>37</v>
      </c>
      <c r="AO14" s="21"/>
      <c r="AP14" s="21"/>
      <c r="AQ14" s="21"/>
      <c r="AR14" s="19"/>
      <c r="BG14" s="333"/>
      <c r="BS14" s="16" t="s">
        <v>19</v>
      </c>
    </row>
    <row r="15" spans="1:74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G15" s="333"/>
      <c r="BS15" s="16" t="s">
        <v>4</v>
      </c>
    </row>
    <row r="16" spans="1:74" ht="12" customHeight="1">
      <c r="B16" s="20"/>
      <c r="C16" s="21"/>
      <c r="D16" s="28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31</v>
      </c>
      <c r="AL16" s="21"/>
      <c r="AM16" s="21"/>
      <c r="AN16" s="26" t="s">
        <v>39</v>
      </c>
      <c r="AO16" s="21"/>
      <c r="AP16" s="21"/>
      <c r="AQ16" s="21"/>
      <c r="AR16" s="19"/>
      <c r="BG16" s="333"/>
      <c r="BS16" s="16" t="s">
        <v>4</v>
      </c>
    </row>
    <row r="17" spans="2:71" ht="18.399999999999999" customHeight="1">
      <c r="B17" s="20"/>
      <c r="C17" s="21"/>
      <c r="D17" s="21"/>
      <c r="E17" s="26" t="s">
        <v>40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34</v>
      </c>
      <c r="AL17" s="21"/>
      <c r="AM17" s="21"/>
      <c r="AN17" s="26" t="s">
        <v>41</v>
      </c>
      <c r="AO17" s="21"/>
      <c r="AP17" s="21"/>
      <c r="AQ17" s="21"/>
      <c r="AR17" s="19"/>
      <c r="BG17" s="333"/>
      <c r="BS17" s="16" t="s">
        <v>5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G18" s="333"/>
      <c r="BS18" s="16" t="s">
        <v>7</v>
      </c>
    </row>
    <row r="19" spans="2:71" ht="12" customHeight="1">
      <c r="B19" s="20"/>
      <c r="C19" s="21"/>
      <c r="D19" s="28" t="s">
        <v>42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31</v>
      </c>
      <c r="AL19" s="21"/>
      <c r="AM19" s="21"/>
      <c r="AN19" s="26" t="s">
        <v>21</v>
      </c>
      <c r="AO19" s="21"/>
      <c r="AP19" s="21"/>
      <c r="AQ19" s="21"/>
      <c r="AR19" s="19"/>
      <c r="BG19" s="333"/>
      <c r="BS19" s="16" t="s">
        <v>7</v>
      </c>
    </row>
    <row r="20" spans="2:71" ht="18.399999999999999" customHeight="1">
      <c r="B20" s="20"/>
      <c r="C20" s="21"/>
      <c r="D20" s="21"/>
      <c r="E20" s="26" t="s">
        <v>43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34</v>
      </c>
      <c r="AL20" s="21"/>
      <c r="AM20" s="21"/>
      <c r="AN20" s="26" t="s">
        <v>21</v>
      </c>
      <c r="AO20" s="21"/>
      <c r="AP20" s="21"/>
      <c r="AQ20" s="21"/>
      <c r="AR20" s="19"/>
      <c r="BG20" s="333"/>
      <c r="BS20" s="16" t="s">
        <v>4</v>
      </c>
    </row>
    <row r="21" spans="2:7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G21" s="333"/>
    </row>
    <row r="22" spans="2:71" ht="12" customHeight="1">
      <c r="B22" s="20"/>
      <c r="C22" s="21"/>
      <c r="D22" s="28" t="s">
        <v>44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G22" s="333"/>
    </row>
    <row r="23" spans="2:71" ht="45" customHeight="1">
      <c r="B23" s="20"/>
      <c r="C23" s="21"/>
      <c r="D23" s="21"/>
      <c r="E23" s="357" t="s">
        <v>45</v>
      </c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21"/>
      <c r="AP23" s="21"/>
      <c r="AQ23" s="21"/>
      <c r="AR23" s="19"/>
      <c r="BG23" s="333"/>
    </row>
    <row r="24" spans="2:7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G24" s="333"/>
    </row>
    <row r="25" spans="2:71" ht="6.95" customHeight="1">
      <c r="B25" s="20"/>
      <c r="C25" s="2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1"/>
      <c r="AQ25" s="21"/>
      <c r="AR25" s="19"/>
      <c r="BG25" s="333"/>
    </row>
    <row r="26" spans="2:71" s="1" customFormat="1" ht="25.9" customHeight="1">
      <c r="B26" s="32"/>
      <c r="C26" s="33"/>
      <c r="D26" s="34" t="s">
        <v>46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34">
        <f>ROUND(AG54,2)</f>
        <v>0</v>
      </c>
      <c r="AL26" s="335"/>
      <c r="AM26" s="335"/>
      <c r="AN26" s="335"/>
      <c r="AO26" s="335"/>
      <c r="AP26" s="33"/>
      <c r="AQ26" s="33"/>
      <c r="AR26" s="36"/>
      <c r="BG26" s="333"/>
    </row>
    <row r="27" spans="2:71" s="1" customFormat="1" ht="6.95" customHeight="1"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G27" s="333"/>
    </row>
    <row r="28" spans="2:71" s="1" customFormat="1" ht="11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58" t="s">
        <v>47</v>
      </c>
      <c r="M28" s="358"/>
      <c r="N28" s="358"/>
      <c r="O28" s="358"/>
      <c r="P28" s="358"/>
      <c r="Q28" s="33"/>
      <c r="R28" s="33"/>
      <c r="S28" s="33"/>
      <c r="T28" s="33"/>
      <c r="U28" s="33"/>
      <c r="V28" s="33"/>
      <c r="W28" s="358" t="s">
        <v>48</v>
      </c>
      <c r="X28" s="358"/>
      <c r="Y28" s="358"/>
      <c r="Z28" s="358"/>
      <c r="AA28" s="358"/>
      <c r="AB28" s="358"/>
      <c r="AC28" s="358"/>
      <c r="AD28" s="358"/>
      <c r="AE28" s="358"/>
      <c r="AF28" s="33"/>
      <c r="AG28" s="33"/>
      <c r="AH28" s="33"/>
      <c r="AI28" s="33"/>
      <c r="AJ28" s="33"/>
      <c r="AK28" s="358" t="s">
        <v>49</v>
      </c>
      <c r="AL28" s="358"/>
      <c r="AM28" s="358"/>
      <c r="AN28" s="358"/>
      <c r="AO28" s="358"/>
      <c r="AP28" s="33"/>
      <c r="AQ28" s="33"/>
      <c r="AR28" s="36"/>
      <c r="BG28" s="333"/>
    </row>
    <row r="29" spans="2:71" s="2" customFormat="1" ht="14.45" customHeight="1">
      <c r="B29" s="37"/>
      <c r="C29" s="38"/>
      <c r="D29" s="28" t="s">
        <v>50</v>
      </c>
      <c r="E29" s="38"/>
      <c r="F29" s="28" t="s">
        <v>51</v>
      </c>
      <c r="G29" s="38"/>
      <c r="H29" s="38"/>
      <c r="I29" s="38"/>
      <c r="J29" s="38"/>
      <c r="K29" s="38"/>
      <c r="L29" s="359">
        <v>0.21</v>
      </c>
      <c r="M29" s="331"/>
      <c r="N29" s="331"/>
      <c r="O29" s="331"/>
      <c r="P29" s="331"/>
      <c r="Q29" s="38"/>
      <c r="R29" s="38"/>
      <c r="S29" s="38"/>
      <c r="T29" s="38"/>
      <c r="U29" s="38"/>
      <c r="V29" s="38"/>
      <c r="W29" s="330">
        <f>ROUND(BB54, 2)</f>
        <v>0</v>
      </c>
      <c r="X29" s="331"/>
      <c r="Y29" s="331"/>
      <c r="Z29" s="331"/>
      <c r="AA29" s="331"/>
      <c r="AB29" s="331"/>
      <c r="AC29" s="331"/>
      <c r="AD29" s="331"/>
      <c r="AE29" s="331"/>
      <c r="AF29" s="38"/>
      <c r="AG29" s="38"/>
      <c r="AH29" s="38"/>
      <c r="AI29" s="38"/>
      <c r="AJ29" s="38"/>
      <c r="AK29" s="330">
        <f>ROUND(AX54, 2)</f>
        <v>0</v>
      </c>
      <c r="AL29" s="331"/>
      <c r="AM29" s="331"/>
      <c r="AN29" s="331"/>
      <c r="AO29" s="331"/>
      <c r="AP29" s="38"/>
      <c r="AQ29" s="38"/>
      <c r="AR29" s="39"/>
      <c r="BG29" s="333"/>
    </row>
    <row r="30" spans="2:71" s="2" customFormat="1" ht="14.45" customHeight="1">
      <c r="B30" s="37"/>
      <c r="C30" s="38"/>
      <c r="D30" s="38"/>
      <c r="E30" s="38"/>
      <c r="F30" s="28" t="s">
        <v>52</v>
      </c>
      <c r="G30" s="38"/>
      <c r="H30" s="38"/>
      <c r="I30" s="38"/>
      <c r="J30" s="38"/>
      <c r="K30" s="38"/>
      <c r="L30" s="359">
        <v>0.15</v>
      </c>
      <c r="M30" s="331"/>
      <c r="N30" s="331"/>
      <c r="O30" s="331"/>
      <c r="P30" s="331"/>
      <c r="Q30" s="38"/>
      <c r="R30" s="38"/>
      <c r="S30" s="38"/>
      <c r="T30" s="38"/>
      <c r="U30" s="38"/>
      <c r="V30" s="38"/>
      <c r="W30" s="330">
        <f>ROUND(BC54, 2)</f>
        <v>0</v>
      </c>
      <c r="X30" s="331"/>
      <c r="Y30" s="331"/>
      <c r="Z30" s="331"/>
      <c r="AA30" s="331"/>
      <c r="AB30" s="331"/>
      <c r="AC30" s="331"/>
      <c r="AD30" s="331"/>
      <c r="AE30" s="331"/>
      <c r="AF30" s="38"/>
      <c r="AG30" s="38"/>
      <c r="AH30" s="38"/>
      <c r="AI30" s="38"/>
      <c r="AJ30" s="38"/>
      <c r="AK30" s="330">
        <f>ROUND(AY54, 2)</f>
        <v>0</v>
      </c>
      <c r="AL30" s="331"/>
      <c r="AM30" s="331"/>
      <c r="AN30" s="331"/>
      <c r="AO30" s="331"/>
      <c r="AP30" s="38"/>
      <c r="AQ30" s="38"/>
      <c r="AR30" s="39"/>
      <c r="BG30" s="333"/>
    </row>
    <row r="31" spans="2:71" s="2" customFormat="1" ht="14.45" hidden="1" customHeight="1">
      <c r="B31" s="37"/>
      <c r="C31" s="38"/>
      <c r="D31" s="38"/>
      <c r="E31" s="38"/>
      <c r="F31" s="28" t="s">
        <v>53</v>
      </c>
      <c r="G31" s="38"/>
      <c r="H31" s="38"/>
      <c r="I31" s="38"/>
      <c r="J31" s="38"/>
      <c r="K31" s="38"/>
      <c r="L31" s="359">
        <v>0.21</v>
      </c>
      <c r="M31" s="331"/>
      <c r="N31" s="331"/>
      <c r="O31" s="331"/>
      <c r="P31" s="331"/>
      <c r="Q31" s="38"/>
      <c r="R31" s="38"/>
      <c r="S31" s="38"/>
      <c r="T31" s="38"/>
      <c r="U31" s="38"/>
      <c r="V31" s="38"/>
      <c r="W31" s="330">
        <f>ROUND(BD54, 2)</f>
        <v>0</v>
      </c>
      <c r="X31" s="331"/>
      <c r="Y31" s="331"/>
      <c r="Z31" s="331"/>
      <c r="AA31" s="331"/>
      <c r="AB31" s="331"/>
      <c r="AC31" s="331"/>
      <c r="AD31" s="331"/>
      <c r="AE31" s="331"/>
      <c r="AF31" s="38"/>
      <c r="AG31" s="38"/>
      <c r="AH31" s="38"/>
      <c r="AI31" s="38"/>
      <c r="AJ31" s="38"/>
      <c r="AK31" s="330">
        <v>0</v>
      </c>
      <c r="AL31" s="331"/>
      <c r="AM31" s="331"/>
      <c r="AN31" s="331"/>
      <c r="AO31" s="331"/>
      <c r="AP31" s="38"/>
      <c r="AQ31" s="38"/>
      <c r="AR31" s="39"/>
      <c r="BG31" s="333"/>
    </row>
    <row r="32" spans="2:71" s="2" customFormat="1" ht="14.45" hidden="1" customHeight="1">
      <c r="B32" s="37"/>
      <c r="C32" s="38"/>
      <c r="D32" s="38"/>
      <c r="E32" s="38"/>
      <c r="F32" s="28" t="s">
        <v>54</v>
      </c>
      <c r="G32" s="38"/>
      <c r="H32" s="38"/>
      <c r="I32" s="38"/>
      <c r="J32" s="38"/>
      <c r="K32" s="38"/>
      <c r="L32" s="359">
        <v>0.15</v>
      </c>
      <c r="M32" s="331"/>
      <c r="N32" s="331"/>
      <c r="O32" s="331"/>
      <c r="P32" s="331"/>
      <c r="Q32" s="38"/>
      <c r="R32" s="38"/>
      <c r="S32" s="38"/>
      <c r="T32" s="38"/>
      <c r="U32" s="38"/>
      <c r="V32" s="38"/>
      <c r="W32" s="330">
        <f>ROUND(BE54, 2)</f>
        <v>0</v>
      </c>
      <c r="X32" s="331"/>
      <c r="Y32" s="331"/>
      <c r="Z32" s="331"/>
      <c r="AA32" s="331"/>
      <c r="AB32" s="331"/>
      <c r="AC32" s="331"/>
      <c r="AD32" s="331"/>
      <c r="AE32" s="331"/>
      <c r="AF32" s="38"/>
      <c r="AG32" s="38"/>
      <c r="AH32" s="38"/>
      <c r="AI32" s="38"/>
      <c r="AJ32" s="38"/>
      <c r="AK32" s="330">
        <v>0</v>
      </c>
      <c r="AL32" s="331"/>
      <c r="AM32" s="331"/>
      <c r="AN32" s="331"/>
      <c r="AO32" s="331"/>
      <c r="AP32" s="38"/>
      <c r="AQ32" s="38"/>
      <c r="AR32" s="39"/>
      <c r="BG32" s="333"/>
    </row>
    <row r="33" spans="2:44" s="2" customFormat="1" ht="14.45" hidden="1" customHeight="1">
      <c r="B33" s="37"/>
      <c r="C33" s="38"/>
      <c r="D33" s="38"/>
      <c r="E33" s="38"/>
      <c r="F33" s="28" t="s">
        <v>55</v>
      </c>
      <c r="G33" s="38"/>
      <c r="H33" s="38"/>
      <c r="I33" s="38"/>
      <c r="J33" s="38"/>
      <c r="K33" s="38"/>
      <c r="L33" s="359">
        <v>0</v>
      </c>
      <c r="M33" s="331"/>
      <c r="N33" s="331"/>
      <c r="O33" s="331"/>
      <c r="P33" s="331"/>
      <c r="Q33" s="38"/>
      <c r="R33" s="38"/>
      <c r="S33" s="38"/>
      <c r="T33" s="38"/>
      <c r="U33" s="38"/>
      <c r="V33" s="38"/>
      <c r="W33" s="330">
        <f>ROUND(BF54, 2)</f>
        <v>0</v>
      </c>
      <c r="X33" s="331"/>
      <c r="Y33" s="331"/>
      <c r="Z33" s="331"/>
      <c r="AA33" s="331"/>
      <c r="AB33" s="331"/>
      <c r="AC33" s="331"/>
      <c r="AD33" s="331"/>
      <c r="AE33" s="331"/>
      <c r="AF33" s="38"/>
      <c r="AG33" s="38"/>
      <c r="AH33" s="38"/>
      <c r="AI33" s="38"/>
      <c r="AJ33" s="38"/>
      <c r="AK33" s="330">
        <v>0</v>
      </c>
      <c r="AL33" s="331"/>
      <c r="AM33" s="331"/>
      <c r="AN33" s="331"/>
      <c r="AO33" s="331"/>
      <c r="AP33" s="38"/>
      <c r="AQ33" s="38"/>
      <c r="AR33" s="39"/>
    </row>
    <row r="34" spans="2:44" s="1" customFormat="1" ht="6.95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</row>
    <row r="35" spans="2:44" s="1" customFormat="1" ht="25.9" customHeight="1">
      <c r="B35" s="32"/>
      <c r="C35" s="40"/>
      <c r="D35" s="41" t="s">
        <v>56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57</v>
      </c>
      <c r="U35" s="42"/>
      <c r="V35" s="42"/>
      <c r="W35" s="42"/>
      <c r="X35" s="336" t="s">
        <v>58</v>
      </c>
      <c r="Y35" s="337"/>
      <c r="Z35" s="337"/>
      <c r="AA35" s="337"/>
      <c r="AB35" s="337"/>
      <c r="AC35" s="42"/>
      <c r="AD35" s="42"/>
      <c r="AE35" s="42"/>
      <c r="AF35" s="42"/>
      <c r="AG35" s="42"/>
      <c r="AH35" s="42"/>
      <c r="AI35" s="42"/>
      <c r="AJ35" s="42"/>
      <c r="AK35" s="338">
        <f>SUM(AK26:AK33)</f>
        <v>0</v>
      </c>
      <c r="AL35" s="337"/>
      <c r="AM35" s="337"/>
      <c r="AN35" s="337"/>
      <c r="AO35" s="339"/>
      <c r="AP35" s="40"/>
      <c r="AQ35" s="40"/>
      <c r="AR35" s="36"/>
    </row>
    <row r="36" spans="2:44" s="1" customFormat="1" ht="6.9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</row>
    <row r="37" spans="2:44" s="1" customFormat="1" ht="6.95" customHeight="1"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6"/>
    </row>
    <row r="41" spans="2:44" s="1" customFormat="1" ht="6.95" customHeight="1"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6"/>
    </row>
    <row r="42" spans="2:44" s="1" customFormat="1" ht="24.95" customHeight="1">
      <c r="B42" s="32"/>
      <c r="C42" s="22" t="s">
        <v>59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6"/>
    </row>
    <row r="43" spans="2:44" s="1" customFormat="1" ht="6.95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6"/>
    </row>
    <row r="44" spans="2:44" s="1" customFormat="1" ht="12" customHeight="1">
      <c r="B44" s="32"/>
      <c r="C44" s="28" t="s">
        <v>14</v>
      </c>
      <c r="D44" s="33"/>
      <c r="E44" s="33"/>
      <c r="F44" s="33"/>
      <c r="G44" s="33"/>
      <c r="H44" s="33"/>
      <c r="I44" s="33"/>
      <c r="J44" s="33"/>
      <c r="K44" s="33"/>
      <c r="L44" s="33" t="str">
        <f>K5</f>
        <v>18Z_007_VZ</v>
      </c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6"/>
    </row>
    <row r="45" spans="2:44" s="3" customFormat="1" ht="36.950000000000003" customHeight="1">
      <c r="B45" s="48"/>
      <c r="C45" s="49" t="s">
        <v>17</v>
      </c>
      <c r="D45" s="50"/>
      <c r="E45" s="50"/>
      <c r="F45" s="50"/>
      <c r="G45" s="50"/>
      <c r="H45" s="50"/>
      <c r="I45" s="50"/>
      <c r="J45" s="50"/>
      <c r="K45" s="50"/>
      <c r="L45" s="349" t="str">
        <f>K6</f>
        <v>Posílení vodovodní sítě obce Velké Přílepy</v>
      </c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0"/>
      <c r="X45" s="350"/>
      <c r="Y45" s="350"/>
      <c r="Z45" s="350"/>
      <c r="AA45" s="350"/>
      <c r="AB45" s="350"/>
      <c r="AC45" s="350"/>
      <c r="AD45" s="350"/>
      <c r="AE45" s="350"/>
      <c r="AF45" s="350"/>
      <c r="AG45" s="350"/>
      <c r="AH45" s="350"/>
      <c r="AI45" s="350"/>
      <c r="AJ45" s="350"/>
      <c r="AK45" s="350"/>
      <c r="AL45" s="350"/>
      <c r="AM45" s="350"/>
      <c r="AN45" s="350"/>
      <c r="AO45" s="350"/>
      <c r="AP45" s="50"/>
      <c r="AQ45" s="50"/>
      <c r="AR45" s="51"/>
    </row>
    <row r="46" spans="2:44" s="1" customFormat="1" ht="6.95" customHeight="1"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6"/>
    </row>
    <row r="47" spans="2:44" s="1" customFormat="1" ht="12" customHeight="1">
      <c r="B47" s="32"/>
      <c r="C47" s="28" t="s">
        <v>24</v>
      </c>
      <c r="D47" s="33"/>
      <c r="E47" s="33"/>
      <c r="F47" s="33"/>
      <c r="G47" s="33"/>
      <c r="H47" s="33"/>
      <c r="I47" s="33"/>
      <c r="J47" s="33"/>
      <c r="K47" s="33"/>
      <c r="L47" s="52" t="str">
        <f>IF(K8="","",K8)</f>
        <v>Velké Přílepy, ul. Pražská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28" t="s">
        <v>26</v>
      </c>
      <c r="AJ47" s="33"/>
      <c r="AK47" s="33"/>
      <c r="AL47" s="33"/>
      <c r="AM47" s="351" t="str">
        <f>IF(AN8= "","",AN8)</f>
        <v>18. 3. 2019</v>
      </c>
      <c r="AN47" s="351"/>
      <c r="AO47" s="33"/>
      <c r="AP47" s="33"/>
      <c r="AQ47" s="33"/>
      <c r="AR47" s="36"/>
    </row>
    <row r="48" spans="2:44" s="1" customFormat="1" ht="6.95" customHeight="1"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6"/>
    </row>
    <row r="49" spans="1:91" s="1" customFormat="1" ht="13.7" customHeight="1">
      <c r="B49" s="32"/>
      <c r="C49" s="28" t="s">
        <v>30</v>
      </c>
      <c r="D49" s="33"/>
      <c r="E49" s="33"/>
      <c r="F49" s="33"/>
      <c r="G49" s="33"/>
      <c r="H49" s="33"/>
      <c r="I49" s="33"/>
      <c r="J49" s="33"/>
      <c r="K49" s="33"/>
      <c r="L49" s="33" t="str">
        <f>IF(E11= "","",E11)</f>
        <v>obec Velké Přílepy</v>
      </c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28" t="s">
        <v>38</v>
      </c>
      <c r="AJ49" s="33"/>
      <c r="AK49" s="33"/>
      <c r="AL49" s="33"/>
      <c r="AM49" s="347" t="str">
        <f>IF(E17="","",E17)</f>
        <v>HADRABA, s.r.o.</v>
      </c>
      <c r="AN49" s="348"/>
      <c r="AO49" s="348"/>
      <c r="AP49" s="348"/>
      <c r="AQ49" s="33"/>
      <c r="AR49" s="36"/>
      <c r="AS49" s="341" t="s">
        <v>60</v>
      </c>
      <c r="AT49" s="342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</row>
    <row r="50" spans="1:91" s="1" customFormat="1" ht="13.7" customHeight="1">
      <c r="B50" s="32"/>
      <c r="C50" s="28" t="s">
        <v>36</v>
      </c>
      <c r="D50" s="33"/>
      <c r="E50" s="33"/>
      <c r="F50" s="33"/>
      <c r="G50" s="33"/>
      <c r="H50" s="33"/>
      <c r="I50" s="33"/>
      <c r="J50" s="33"/>
      <c r="K50" s="33"/>
      <c r="L50" s="33" t="str">
        <f>IF(E14= "Vyplň údaj","",E14)</f>
        <v/>
      </c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28" t="s">
        <v>42</v>
      </c>
      <c r="AJ50" s="33"/>
      <c r="AK50" s="33"/>
      <c r="AL50" s="33"/>
      <c r="AM50" s="347" t="str">
        <f>IF(E20="","",E20)</f>
        <v>Ing. Michal Hadraba</v>
      </c>
      <c r="AN50" s="348"/>
      <c r="AO50" s="348"/>
      <c r="AP50" s="348"/>
      <c r="AQ50" s="33"/>
      <c r="AR50" s="36"/>
      <c r="AS50" s="343"/>
      <c r="AT50" s="344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6"/>
    </row>
    <row r="51" spans="1:91" s="1" customFormat="1" ht="10.9" customHeight="1"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6"/>
      <c r="AS51" s="345"/>
      <c r="AT51" s="346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8"/>
    </row>
    <row r="52" spans="1:91" s="1" customFormat="1" ht="29.25" customHeight="1">
      <c r="B52" s="32"/>
      <c r="C52" s="367" t="s">
        <v>61</v>
      </c>
      <c r="D52" s="361"/>
      <c r="E52" s="361"/>
      <c r="F52" s="361"/>
      <c r="G52" s="361"/>
      <c r="H52" s="59"/>
      <c r="I52" s="360" t="s">
        <v>62</v>
      </c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1"/>
      <c r="AA52" s="361"/>
      <c r="AB52" s="361"/>
      <c r="AC52" s="361"/>
      <c r="AD52" s="361"/>
      <c r="AE52" s="361"/>
      <c r="AF52" s="361"/>
      <c r="AG52" s="362" t="s">
        <v>63</v>
      </c>
      <c r="AH52" s="361"/>
      <c r="AI52" s="361"/>
      <c r="AJ52" s="361"/>
      <c r="AK52" s="361"/>
      <c r="AL52" s="361"/>
      <c r="AM52" s="361"/>
      <c r="AN52" s="360" t="s">
        <v>64</v>
      </c>
      <c r="AO52" s="361"/>
      <c r="AP52" s="361"/>
      <c r="AQ52" s="60" t="s">
        <v>65</v>
      </c>
      <c r="AR52" s="36"/>
      <c r="AS52" s="61" t="s">
        <v>66</v>
      </c>
      <c r="AT52" s="62" t="s">
        <v>67</v>
      </c>
      <c r="AU52" s="62" t="s">
        <v>68</v>
      </c>
      <c r="AV52" s="62" t="s">
        <v>69</v>
      </c>
      <c r="AW52" s="62" t="s">
        <v>70</v>
      </c>
      <c r="AX52" s="62" t="s">
        <v>71</v>
      </c>
      <c r="AY52" s="62" t="s">
        <v>72</v>
      </c>
      <c r="AZ52" s="62" t="s">
        <v>73</v>
      </c>
      <c r="BA52" s="62" t="s">
        <v>74</v>
      </c>
      <c r="BB52" s="62" t="s">
        <v>75</v>
      </c>
      <c r="BC52" s="62" t="s">
        <v>76</v>
      </c>
      <c r="BD52" s="62" t="s">
        <v>77</v>
      </c>
      <c r="BE52" s="62" t="s">
        <v>78</v>
      </c>
      <c r="BF52" s="63" t="s">
        <v>79</v>
      </c>
    </row>
    <row r="53" spans="1:91" s="1" customFormat="1" ht="10.9" customHeight="1"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6"/>
      <c r="AS53" s="64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6"/>
    </row>
    <row r="54" spans="1:91" s="4" customFormat="1" ht="32.450000000000003" customHeight="1">
      <c r="B54" s="67"/>
      <c r="C54" s="68" t="s">
        <v>80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365">
        <f>ROUND(SUM(AG55:AG60),2)</f>
        <v>0</v>
      </c>
      <c r="AH54" s="365"/>
      <c r="AI54" s="365"/>
      <c r="AJ54" s="365"/>
      <c r="AK54" s="365"/>
      <c r="AL54" s="365"/>
      <c r="AM54" s="365"/>
      <c r="AN54" s="366">
        <f t="shared" ref="AN54:AN60" si="0">SUM(AG54,AV54)</f>
        <v>0</v>
      </c>
      <c r="AO54" s="366"/>
      <c r="AP54" s="366"/>
      <c r="AQ54" s="71" t="s">
        <v>21</v>
      </c>
      <c r="AR54" s="72"/>
      <c r="AS54" s="73">
        <f>ROUND(SUM(AS55:AS60),2)</f>
        <v>0</v>
      </c>
      <c r="AT54" s="74">
        <f>ROUND(SUM(AT55:AT60),2)</f>
        <v>0</v>
      </c>
      <c r="AU54" s="75">
        <f>ROUND(SUM(AU55:AU60),2)</f>
        <v>0</v>
      </c>
      <c r="AV54" s="75">
        <f t="shared" ref="AV54:AV60" si="1">ROUND(SUM(AX54:AY54),2)</f>
        <v>0</v>
      </c>
      <c r="AW54" s="76">
        <f>ROUND(SUM(AW55:AW60),5)</f>
        <v>0</v>
      </c>
      <c r="AX54" s="75">
        <f>ROUND(BB54*L29,2)</f>
        <v>0</v>
      </c>
      <c r="AY54" s="75">
        <f>ROUND(BC54*L30,2)</f>
        <v>0</v>
      </c>
      <c r="AZ54" s="75">
        <f>ROUND(BD54*L29,2)</f>
        <v>0</v>
      </c>
      <c r="BA54" s="75">
        <f>ROUND(BE54*L30,2)</f>
        <v>0</v>
      </c>
      <c r="BB54" s="75">
        <f>ROUND(SUM(BB55:BB60),2)</f>
        <v>0</v>
      </c>
      <c r="BC54" s="75">
        <f>ROUND(SUM(BC55:BC60),2)</f>
        <v>0</v>
      </c>
      <c r="BD54" s="75">
        <f>ROUND(SUM(BD55:BD60),2)</f>
        <v>0</v>
      </c>
      <c r="BE54" s="75">
        <f>ROUND(SUM(BE55:BE60),2)</f>
        <v>0</v>
      </c>
      <c r="BF54" s="77">
        <f>ROUND(SUM(BF55:BF60),2)</f>
        <v>0</v>
      </c>
      <c r="BS54" s="78" t="s">
        <v>81</v>
      </c>
      <c r="BT54" s="78" t="s">
        <v>82</v>
      </c>
      <c r="BU54" s="79" t="s">
        <v>83</v>
      </c>
      <c r="BV54" s="78" t="s">
        <v>84</v>
      </c>
      <c r="BW54" s="78" t="s">
        <v>6</v>
      </c>
      <c r="BX54" s="78" t="s">
        <v>85</v>
      </c>
      <c r="CL54" s="78" t="s">
        <v>21</v>
      </c>
    </row>
    <row r="55" spans="1:91" s="5" customFormat="1" ht="40.5" customHeight="1">
      <c r="A55" s="80" t="s">
        <v>86</v>
      </c>
      <c r="B55" s="81"/>
      <c r="C55" s="82"/>
      <c r="D55" s="368" t="s">
        <v>87</v>
      </c>
      <c r="E55" s="368"/>
      <c r="F55" s="368"/>
      <c r="G55" s="368"/>
      <c r="H55" s="368"/>
      <c r="I55" s="83"/>
      <c r="J55" s="368" t="s">
        <v>88</v>
      </c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3">
        <f>'18Z_007_PS 301 - PS 301 -...'!K32</f>
        <v>0</v>
      </c>
      <c r="AH55" s="364"/>
      <c r="AI55" s="364"/>
      <c r="AJ55" s="364"/>
      <c r="AK55" s="364"/>
      <c r="AL55" s="364"/>
      <c r="AM55" s="364"/>
      <c r="AN55" s="363">
        <f t="shared" si="0"/>
        <v>0</v>
      </c>
      <c r="AO55" s="364"/>
      <c r="AP55" s="364"/>
      <c r="AQ55" s="84" t="s">
        <v>89</v>
      </c>
      <c r="AR55" s="85"/>
      <c r="AS55" s="86">
        <f>'18Z_007_PS 301 - PS 301 -...'!K30</f>
        <v>0</v>
      </c>
      <c r="AT55" s="87">
        <f>'18Z_007_PS 301 - PS 301 -...'!K31</f>
        <v>0</v>
      </c>
      <c r="AU55" s="87">
        <v>0</v>
      </c>
      <c r="AV55" s="87">
        <f t="shared" si="1"/>
        <v>0</v>
      </c>
      <c r="AW55" s="88">
        <f>'18Z_007_PS 301 - PS 301 -...'!T84</f>
        <v>0</v>
      </c>
      <c r="AX55" s="87">
        <f>'18Z_007_PS 301 - PS 301 -...'!K35</f>
        <v>0</v>
      </c>
      <c r="AY55" s="87">
        <f>'18Z_007_PS 301 - PS 301 -...'!K36</f>
        <v>0</v>
      </c>
      <c r="AZ55" s="87">
        <f>'18Z_007_PS 301 - PS 301 -...'!K37</f>
        <v>0</v>
      </c>
      <c r="BA55" s="87">
        <f>'18Z_007_PS 301 - PS 301 -...'!K38</f>
        <v>0</v>
      </c>
      <c r="BB55" s="87">
        <f>'18Z_007_PS 301 - PS 301 -...'!F35</f>
        <v>0</v>
      </c>
      <c r="BC55" s="87">
        <f>'18Z_007_PS 301 - PS 301 -...'!F36</f>
        <v>0</v>
      </c>
      <c r="BD55" s="87">
        <f>'18Z_007_PS 301 - PS 301 -...'!F37</f>
        <v>0</v>
      </c>
      <c r="BE55" s="87">
        <f>'18Z_007_PS 301 - PS 301 -...'!F38</f>
        <v>0</v>
      </c>
      <c r="BF55" s="89">
        <f>'18Z_007_PS 301 - PS 301 -...'!F39</f>
        <v>0</v>
      </c>
      <c r="BT55" s="90" t="s">
        <v>23</v>
      </c>
      <c r="BV55" s="90" t="s">
        <v>84</v>
      </c>
      <c r="BW55" s="90" t="s">
        <v>90</v>
      </c>
      <c r="BX55" s="90" t="s">
        <v>6</v>
      </c>
      <c r="CL55" s="90" t="s">
        <v>21</v>
      </c>
      <c r="CM55" s="90" t="s">
        <v>91</v>
      </c>
    </row>
    <row r="56" spans="1:91" s="5" customFormat="1" ht="40.5" customHeight="1">
      <c r="A56" s="80" t="s">
        <v>86</v>
      </c>
      <c r="B56" s="81"/>
      <c r="C56" s="82"/>
      <c r="D56" s="368" t="s">
        <v>92</v>
      </c>
      <c r="E56" s="368"/>
      <c r="F56" s="368"/>
      <c r="G56" s="368"/>
      <c r="H56" s="368"/>
      <c r="I56" s="83"/>
      <c r="J56" s="368" t="s">
        <v>93</v>
      </c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3">
        <f>'18Z_007_SO 300 - SO 300 -...'!K32</f>
        <v>0</v>
      </c>
      <c r="AH56" s="364"/>
      <c r="AI56" s="364"/>
      <c r="AJ56" s="364"/>
      <c r="AK56" s="364"/>
      <c r="AL56" s="364"/>
      <c r="AM56" s="364"/>
      <c r="AN56" s="363">
        <f t="shared" si="0"/>
        <v>0</v>
      </c>
      <c r="AO56" s="364"/>
      <c r="AP56" s="364"/>
      <c r="AQ56" s="84" t="s">
        <v>94</v>
      </c>
      <c r="AR56" s="85"/>
      <c r="AS56" s="86">
        <f>'18Z_007_SO 300 - SO 300 -...'!K30</f>
        <v>0</v>
      </c>
      <c r="AT56" s="87">
        <f>'18Z_007_SO 300 - SO 300 -...'!K31</f>
        <v>0</v>
      </c>
      <c r="AU56" s="87">
        <v>0</v>
      </c>
      <c r="AV56" s="87">
        <f t="shared" si="1"/>
        <v>0</v>
      </c>
      <c r="AW56" s="88">
        <f>'18Z_007_SO 300 - SO 300 -...'!T91</f>
        <v>0</v>
      </c>
      <c r="AX56" s="87">
        <f>'18Z_007_SO 300 - SO 300 -...'!K35</f>
        <v>0</v>
      </c>
      <c r="AY56" s="87">
        <f>'18Z_007_SO 300 - SO 300 -...'!K36</f>
        <v>0</v>
      </c>
      <c r="AZ56" s="87">
        <f>'18Z_007_SO 300 - SO 300 -...'!K37</f>
        <v>0</v>
      </c>
      <c r="BA56" s="87">
        <f>'18Z_007_SO 300 - SO 300 -...'!K38</f>
        <v>0</v>
      </c>
      <c r="BB56" s="87">
        <f>'18Z_007_SO 300 - SO 300 -...'!F35</f>
        <v>0</v>
      </c>
      <c r="BC56" s="87">
        <f>'18Z_007_SO 300 - SO 300 -...'!F36</f>
        <v>0</v>
      </c>
      <c r="BD56" s="87">
        <f>'18Z_007_SO 300 - SO 300 -...'!F37</f>
        <v>0</v>
      </c>
      <c r="BE56" s="87">
        <f>'18Z_007_SO 300 - SO 300 -...'!F38</f>
        <v>0</v>
      </c>
      <c r="BF56" s="89">
        <f>'18Z_007_SO 300 - SO 300 -...'!F39</f>
        <v>0</v>
      </c>
      <c r="BT56" s="90" t="s">
        <v>23</v>
      </c>
      <c r="BV56" s="90" t="s">
        <v>84</v>
      </c>
      <c r="BW56" s="90" t="s">
        <v>95</v>
      </c>
      <c r="BX56" s="90" t="s">
        <v>6</v>
      </c>
      <c r="CL56" s="90" t="s">
        <v>21</v>
      </c>
      <c r="CM56" s="90" t="s">
        <v>91</v>
      </c>
    </row>
    <row r="57" spans="1:91" s="5" customFormat="1" ht="40.5" customHeight="1">
      <c r="A57" s="80" t="s">
        <v>86</v>
      </c>
      <c r="B57" s="81"/>
      <c r="C57" s="82"/>
      <c r="D57" s="368" t="s">
        <v>96</v>
      </c>
      <c r="E57" s="368"/>
      <c r="F57" s="368"/>
      <c r="G57" s="368"/>
      <c r="H57" s="368"/>
      <c r="I57" s="83"/>
      <c r="J57" s="368" t="s">
        <v>97</v>
      </c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3">
        <f>'18Z_007_SO 301 - SO 301 -...'!K32</f>
        <v>0</v>
      </c>
      <c r="AH57" s="364"/>
      <c r="AI57" s="364"/>
      <c r="AJ57" s="364"/>
      <c r="AK57" s="364"/>
      <c r="AL57" s="364"/>
      <c r="AM57" s="364"/>
      <c r="AN57" s="363">
        <f t="shared" si="0"/>
        <v>0</v>
      </c>
      <c r="AO57" s="364"/>
      <c r="AP57" s="364"/>
      <c r="AQ57" s="84" t="s">
        <v>94</v>
      </c>
      <c r="AR57" s="85"/>
      <c r="AS57" s="86">
        <f>'18Z_007_SO 301 - SO 301 -...'!K30</f>
        <v>0</v>
      </c>
      <c r="AT57" s="87">
        <f>'18Z_007_SO 301 - SO 301 -...'!K31</f>
        <v>0</v>
      </c>
      <c r="AU57" s="87">
        <v>0</v>
      </c>
      <c r="AV57" s="87">
        <f t="shared" si="1"/>
        <v>0</v>
      </c>
      <c r="AW57" s="88">
        <f>'18Z_007_SO 301 - SO 301 -...'!T94</f>
        <v>0</v>
      </c>
      <c r="AX57" s="87">
        <f>'18Z_007_SO 301 - SO 301 -...'!K35</f>
        <v>0</v>
      </c>
      <c r="AY57" s="87">
        <f>'18Z_007_SO 301 - SO 301 -...'!K36</f>
        <v>0</v>
      </c>
      <c r="AZ57" s="87">
        <f>'18Z_007_SO 301 - SO 301 -...'!K37</f>
        <v>0</v>
      </c>
      <c r="BA57" s="87">
        <f>'18Z_007_SO 301 - SO 301 -...'!K38</f>
        <v>0</v>
      </c>
      <c r="BB57" s="87">
        <f>'18Z_007_SO 301 - SO 301 -...'!F35</f>
        <v>0</v>
      </c>
      <c r="BC57" s="87">
        <f>'18Z_007_SO 301 - SO 301 -...'!F36</f>
        <v>0</v>
      </c>
      <c r="BD57" s="87">
        <f>'18Z_007_SO 301 - SO 301 -...'!F37</f>
        <v>0</v>
      </c>
      <c r="BE57" s="87">
        <f>'18Z_007_SO 301 - SO 301 -...'!F38</f>
        <v>0</v>
      </c>
      <c r="BF57" s="89">
        <f>'18Z_007_SO 301 - SO 301 -...'!F39</f>
        <v>0</v>
      </c>
      <c r="BT57" s="90" t="s">
        <v>23</v>
      </c>
      <c r="BV57" s="90" t="s">
        <v>84</v>
      </c>
      <c r="BW57" s="90" t="s">
        <v>98</v>
      </c>
      <c r="BX57" s="90" t="s">
        <v>6</v>
      </c>
      <c r="CL57" s="90" t="s">
        <v>21</v>
      </c>
      <c r="CM57" s="90" t="s">
        <v>91</v>
      </c>
    </row>
    <row r="58" spans="1:91" s="5" customFormat="1" ht="40.5" customHeight="1">
      <c r="A58" s="80" t="s">
        <v>86</v>
      </c>
      <c r="B58" s="81"/>
      <c r="C58" s="82"/>
      <c r="D58" s="368" t="s">
        <v>99</v>
      </c>
      <c r="E58" s="368"/>
      <c r="F58" s="368"/>
      <c r="G58" s="368"/>
      <c r="H58" s="368"/>
      <c r="I58" s="83"/>
      <c r="J58" s="368" t="s">
        <v>100</v>
      </c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3">
        <f>'18Z_007_SO 302 - SO 302 -...'!K32</f>
        <v>0</v>
      </c>
      <c r="AH58" s="364"/>
      <c r="AI58" s="364"/>
      <c r="AJ58" s="364"/>
      <c r="AK58" s="364"/>
      <c r="AL58" s="364"/>
      <c r="AM58" s="364"/>
      <c r="AN58" s="363">
        <f t="shared" si="0"/>
        <v>0</v>
      </c>
      <c r="AO58" s="364"/>
      <c r="AP58" s="364"/>
      <c r="AQ58" s="84" t="s">
        <v>94</v>
      </c>
      <c r="AR58" s="85"/>
      <c r="AS58" s="86">
        <f>'18Z_007_SO 302 - SO 302 -...'!K30</f>
        <v>0</v>
      </c>
      <c r="AT58" s="87">
        <f>'18Z_007_SO 302 - SO 302 -...'!K31</f>
        <v>0</v>
      </c>
      <c r="AU58" s="87">
        <v>0</v>
      </c>
      <c r="AV58" s="87">
        <f t="shared" si="1"/>
        <v>0</v>
      </c>
      <c r="AW58" s="88">
        <f>'18Z_007_SO 302 - SO 302 -...'!T88</f>
        <v>0</v>
      </c>
      <c r="AX58" s="87">
        <f>'18Z_007_SO 302 - SO 302 -...'!K35</f>
        <v>0</v>
      </c>
      <c r="AY58" s="87">
        <f>'18Z_007_SO 302 - SO 302 -...'!K36</f>
        <v>0</v>
      </c>
      <c r="AZ58" s="87">
        <f>'18Z_007_SO 302 - SO 302 -...'!K37</f>
        <v>0</v>
      </c>
      <c r="BA58" s="87">
        <f>'18Z_007_SO 302 - SO 302 -...'!K38</f>
        <v>0</v>
      </c>
      <c r="BB58" s="87">
        <f>'18Z_007_SO 302 - SO 302 -...'!F35</f>
        <v>0</v>
      </c>
      <c r="BC58" s="87">
        <f>'18Z_007_SO 302 - SO 302 -...'!F36</f>
        <v>0</v>
      </c>
      <c r="BD58" s="87">
        <f>'18Z_007_SO 302 - SO 302 -...'!F37</f>
        <v>0</v>
      </c>
      <c r="BE58" s="87">
        <f>'18Z_007_SO 302 - SO 302 -...'!F38</f>
        <v>0</v>
      </c>
      <c r="BF58" s="89">
        <f>'18Z_007_SO 302 - SO 302 -...'!F39</f>
        <v>0</v>
      </c>
      <c r="BT58" s="90" t="s">
        <v>23</v>
      </c>
      <c r="BV58" s="90" t="s">
        <v>84</v>
      </c>
      <c r="BW58" s="90" t="s">
        <v>101</v>
      </c>
      <c r="BX58" s="90" t="s">
        <v>6</v>
      </c>
      <c r="CL58" s="90" t="s">
        <v>21</v>
      </c>
      <c r="CM58" s="90" t="s">
        <v>91</v>
      </c>
    </row>
    <row r="59" spans="1:91" s="5" customFormat="1" ht="16.5" customHeight="1">
      <c r="A59" s="80" t="s">
        <v>86</v>
      </c>
      <c r="B59" s="81"/>
      <c r="C59" s="82"/>
      <c r="D59" s="368" t="s">
        <v>102</v>
      </c>
      <c r="E59" s="368"/>
      <c r="F59" s="368"/>
      <c r="G59" s="368"/>
      <c r="H59" s="368"/>
      <c r="I59" s="83"/>
      <c r="J59" s="368" t="s">
        <v>103</v>
      </c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3">
        <f>'VRN - Vedlejší rozpočtové...'!K32</f>
        <v>0</v>
      </c>
      <c r="AH59" s="364"/>
      <c r="AI59" s="364"/>
      <c r="AJ59" s="364"/>
      <c r="AK59" s="364"/>
      <c r="AL59" s="364"/>
      <c r="AM59" s="364"/>
      <c r="AN59" s="363">
        <f t="shared" si="0"/>
        <v>0</v>
      </c>
      <c r="AO59" s="364"/>
      <c r="AP59" s="364"/>
      <c r="AQ59" s="84" t="s">
        <v>104</v>
      </c>
      <c r="AR59" s="85"/>
      <c r="AS59" s="86">
        <f>'VRN - Vedlejší rozpočtové...'!K30</f>
        <v>0</v>
      </c>
      <c r="AT59" s="87">
        <f>'VRN - Vedlejší rozpočtové...'!K31</f>
        <v>0</v>
      </c>
      <c r="AU59" s="87">
        <v>0</v>
      </c>
      <c r="AV59" s="87">
        <f t="shared" si="1"/>
        <v>0</v>
      </c>
      <c r="AW59" s="88">
        <f>'VRN - Vedlejší rozpočtové...'!T84</f>
        <v>0</v>
      </c>
      <c r="AX59" s="87">
        <f>'VRN - Vedlejší rozpočtové...'!K35</f>
        <v>0</v>
      </c>
      <c r="AY59" s="87">
        <f>'VRN - Vedlejší rozpočtové...'!K36</f>
        <v>0</v>
      </c>
      <c r="AZ59" s="87">
        <f>'VRN - Vedlejší rozpočtové...'!K37</f>
        <v>0</v>
      </c>
      <c r="BA59" s="87">
        <f>'VRN - Vedlejší rozpočtové...'!K38</f>
        <v>0</v>
      </c>
      <c r="BB59" s="87">
        <f>'VRN - Vedlejší rozpočtové...'!F35</f>
        <v>0</v>
      </c>
      <c r="BC59" s="87">
        <f>'VRN - Vedlejší rozpočtové...'!F36</f>
        <v>0</v>
      </c>
      <c r="BD59" s="87">
        <f>'VRN - Vedlejší rozpočtové...'!F37</f>
        <v>0</v>
      </c>
      <c r="BE59" s="87">
        <f>'VRN - Vedlejší rozpočtové...'!F38</f>
        <v>0</v>
      </c>
      <c r="BF59" s="89">
        <f>'VRN - Vedlejší rozpočtové...'!F39</f>
        <v>0</v>
      </c>
      <c r="BT59" s="90" t="s">
        <v>23</v>
      </c>
      <c r="BV59" s="90" t="s">
        <v>84</v>
      </c>
      <c r="BW59" s="90" t="s">
        <v>105</v>
      </c>
      <c r="BX59" s="90" t="s">
        <v>6</v>
      </c>
      <c r="CL59" s="90" t="s">
        <v>106</v>
      </c>
      <c r="CM59" s="90" t="s">
        <v>91</v>
      </c>
    </row>
    <row r="60" spans="1:91" s="5" customFormat="1" ht="16.5" customHeight="1">
      <c r="A60" s="80" t="s">
        <v>86</v>
      </c>
      <c r="B60" s="81"/>
      <c r="C60" s="82"/>
      <c r="D60" s="368" t="s">
        <v>107</v>
      </c>
      <c r="E60" s="368"/>
      <c r="F60" s="368"/>
      <c r="G60" s="368"/>
      <c r="H60" s="368"/>
      <c r="I60" s="83"/>
      <c r="J60" s="368" t="s">
        <v>108</v>
      </c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3">
        <f>'ON - Ostatní náklady'!K32</f>
        <v>0</v>
      </c>
      <c r="AH60" s="364"/>
      <c r="AI60" s="364"/>
      <c r="AJ60" s="364"/>
      <c r="AK60" s="364"/>
      <c r="AL60" s="364"/>
      <c r="AM60" s="364"/>
      <c r="AN60" s="363">
        <f t="shared" si="0"/>
        <v>0</v>
      </c>
      <c r="AO60" s="364"/>
      <c r="AP60" s="364"/>
      <c r="AQ60" s="84" t="s">
        <v>109</v>
      </c>
      <c r="AR60" s="85"/>
      <c r="AS60" s="91">
        <f>'ON - Ostatní náklady'!K30</f>
        <v>0</v>
      </c>
      <c r="AT60" s="92">
        <f>'ON - Ostatní náklady'!K31</f>
        <v>0</v>
      </c>
      <c r="AU60" s="92">
        <v>0</v>
      </c>
      <c r="AV60" s="92">
        <f t="shared" si="1"/>
        <v>0</v>
      </c>
      <c r="AW60" s="93">
        <f>'ON - Ostatní náklady'!T83</f>
        <v>0</v>
      </c>
      <c r="AX60" s="92">
        <f>'ON - Ostatní náklady'!K35</f>
        <v>0</v>
      </c>
      <c r="AY60" s="92">
        <f>'ON - Ostatní náklady'!K36</f>
        <v>0</v>
      </c>
      <c r="AZ60" s="92">
        <f>'ON - Ostatní náklady'!K37</f>
        <v>0</v>
      </c>
      <c r="BA60" s="92">
        <f>'ON - Ostatní náklady'!K38</f>
        <v>0</v>
      </c>
      <c r="BB60" s="92">
        <f>'ON - Ostatní náklady'!F35</f>
        <v>0</v>
      </c>
      <c r="BC60" s="92">
        <f>'ON - Ostatní náklady'!F36</f>
        <v>0</v>
      </c>
      <c r="BD60" s="92">
        <f>'ON - Ostatní náklady'!F37</f>
        <v>0</v>
      </c>
      <c r="BE60" s="92">
        <f>'ON - Ostatní náklady'!F38</f>
        <v>0</v>
      </c>
      <c r="BF60" s="94">
        <f>'ON - Ostatní náklady'!F39</f>
        <v>0</v>
      </c>
      <c r="BT60" s="90" t="s">
        <v>23</v>
      </c>
      <c r="BV60" s="90" t="s">
        <v>84</v>
      </c>
      <c r="BW60" s="90" t="s">
        <v>110</v>
      </c>
      <c r="BX60" s="90" t="s">
        <v>6</v>
      </c>
      <c r="CL60" s="90" t="s">
        <v>106</v>
      </c>
      <c r="CM60" s="90" t="s">
        <v>91</v>
      </c>
    </row>
    <row r="61" spans="1:91" s="1" customFormat="1" ht="30" customHeight="1"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6"/>
    </row>
    <row r="62" spans="1:91" s="1" customFormat="1" ht="6.95" customHeight="1">
      <c r="B62" s="44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36"/>
    </row>
  </sheetData>
  <sheetProtection algorithmName="SHA-512" hashValue="ZNADTJjFH+pIp/9yWaMIYcv94XMB8aybkBeV8Oe2xHJ4rFXfXEkTgoOSigIejjFc6EPNV6pqLfQjysaOEte2yQ==" saltValue="XAESddtyt0EtvcLGqvvrfQ27UgFzrtsBfkTfvglqT5kEyzUCTV4eEMy9yVxJ7q74j9M8ZsKwv8v4ebee9IiG8Q==" spinCount="100000" sheet="1" objects="1" scenarios="1" formatColumns="0" formatRows="0"/>
  <mergeCells count="62">
    <mergeCell ref="D60:H60"/>
    <mergeCell ref="J60:AF60"/>
    <mergeCell ref="D57:H57"/>
    <mergeCell ref="J57:AF57"/>
    <mergeCell ref="D58:H58"/>
    <mergeCell ref="J58:AF58"/>
    <mergeCell ref="D59:H59"/>
    <mergeCell ref="J59:AF59"/>
    <mergeCell ref="C52:G52"/>
    <mergeCell ref="I52:AF52"/>
    <mergeCell ref="D55:H55"/>
    <mergeCell ref="J55:AF55"/>
    <mergeCell ref="D56:H56"/>
    <mergeCell ref="J56:AF56"/>
    <mergeCell ref="AN59:AP59"/>
    <mergeCell ref="AG59:AM59"/>
    <mergeCell ref="AN60:AP60"/>
    <mergeCell ref="AG60:AM60"/>
    <mergeCell ref="AG54:AM54"/>
    <mergeCell ref="AN54:AP54"/>
    <mergeCell ref="AN56:AP56"/>
    <mergeCell ref="AG56:AM56"/>
    <mergeCell ref="AN57:AP57"/>
    <mergeCell ref="AG57:AM57"/>
    <mergeCell ref="AN58:AP58"/>
    <mergeCell ref="AG58:AM58"/>
    <mergeCell ref="L33:P33"/>
    <mergeCell ref="AN52:AP52"/>
    <mergeCell ref="AG52:AM52"/>
    <mergeCell ref="AN55:AP55"/>
    <mergeCell ref="AG55:AM55"/>
    <mergeCell ref="AS49:AT51"/>
    <mergeCell ref="AM50:AP50"/>
    <mergeCell ref="L45:AO45"/>
    <mergeCell ref="AM47:AN47"/>
    <mergeCell ref="AM49:AP49"/>
    <mergeCell ref="W33:AE33"/>
    <mergeCell ref="AK33:AO33"/>
    <mergeCell ref="X35:AB35"/>
    <mergeCell ref="AK35:AO35"/>
    <mergeCell ref="AR2:BG2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W31:AE31"/>
    <mergeCell ref="BG5:BG32"/>
    <mergeCell ref="AK26:AO26"/>
    <mergeCell ref="W29:AE29"/>
    <mergeCell ref="AK29:AO29"/>
    <mergeCell ref="W30:AE30"/>
    <mergeCell ref="AK30:AO30"/>
    <mergeCell ref="AK31:AO31"/>
    <mergeCell ref="W32:AE32"/>
    <mergeCell ref="AK32:AO32"/>
  </mergeCells>
  <hyperlinks>
    <hyperlink ref="A55" location="'18Z_007_PS 301 - PS 301 -...'!C2" display="/"/>
    <hyperlink ref="A56" location="'18Z_007_SO 300 - SO 300 -...'!C2" display="/"/>
    <hyperlink ref="A57" location="'18Z_007_SO 301 - SO 301 -...'!C2" display="/"/>
    <hyperlink ref="A58" location="'18Z_007_SO 302 - SO 302 -...'!C2" display="/"/>
    <hyperlink ref="A59" location="'VRN - Vedlejší rozpočtové...'!C2" display="/"/>
    <hyperlink ref="A60" location="'ON - Ostatní náklady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90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</row>
    <row r="4" spans="2:46" ht="24.95" customHeight="1">
      <c r="B4" s="19"/>
      <c r="D4" s="99" t="s">
        <v>111</v>
      </c>
      <c r="M4" s="19"/>
      <c r="N4" s="23" t="s">
        <v>11</v>
      </c>
      <c r="AT4" s="16" t="s">
        <v>4</v>
      </c>
    </row>
    <row r="5" spans="2:46" ht="6.95" customHeight="1">
      <c r="B5" s="19"/>
      <c r="M5" s="19"/>
    </row>
    <row r="6" spans="2:46" ht="12" customHeight="1">
      <c r="B6" s="19"/>
      <c r="D6" s="100" t="s">
        <v>17</v>
      </c>
      <c r="M6" s="19"/>
    </row>
    <row r="7" spans="2:4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</row>
    <row r="8" spans="2:46" s="1" customFormat="1" ht="12" customHeight="1">
      <c r="B8" s="36"/>
      <c r="D8" s="100" t="s">
        <v>112</v>
      </c>
      <c r="I8" s="101"/>
      <c r="J8" s="101"/>
      <c r="M8" s="36"/>
    </row>
    <row r="9" spans="2:46" s="1" customFormat="1" ht="36.950000000000003" customHeight="1">
      <c r="B9" s="36"/>
      <c r="E9" s="371" t="s">
        <v>113</v>
      </c>
      <c r="F9" s="372"/>
      <c r="G9" s="372"/>
      <c r="H9" s="372"/>
      <c r="I9" s="101"/>
      <c r="J9" s="101"/>
      <c r="M9" s="36"/>
    </row>
    <row r="10" spans="2:46" s="1" customFormat="1" ht="11.25">
      <c r="B10" s="36"/>
      <c r="I10" s="101"/>
      <c r="J10" s="101"/>
      <c r="M10" s="36"/>
    </row>
    <row r="11" spans="2:46" s="1" customFormat="1" ht="12" customHeight="1">
      <c r="B11" s="36"/>
      <c r="D11" s="100" t="s">
        <v>20</v>
      </c>
      <c r="F11" s="16" t="s">
        <v>21</v>
      </c>
      <c r="I11" s="102" t="s">
        <v>22</v>
      </c>
      <c r="J11" s="103" t="s">
        <v>21</v>
      </c>
      <c r="M11" s="36"/>
    </row>
    <row r="12" spans="2:4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46" s="1" customFormat="1" ht="10.9" customHeight="1">
      <c r="B13" s="36"/>
      <c r="I13" s="101"/>
      <c r="J13" s="101"/>
      <c r="M13" s="36"/>
    </row>
    <row r="14" spans="2:4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4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4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ROUND(K84,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ROUND((SUM(BE84:BE163)),  2)</f>
        <v>0</v>
      </c>
      <c r="I35" s="113">
        <v>0.21</v>
      </c>
      <c r="J35" s="101"/>
      <c r="K35" s="108">
        <f>ROUND(((SUM(BE84:BE163))*I35),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ROUND((SUM(BF84:BF163)),  2)</f>
        <v>0</v>
      </c>
      <c r="I36" s="113">
        <v>0.15</v>
      </c>
      <c r="J36" s="101"/>
      <c r="K36" s="108">
        <f>ROUND(((SUM(BF84:BF163))*I36),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ROUND((SUM(BG84:BG163)),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ROUND((SUM(BH84:BH163)),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ROUND((SUM(BI84:BI163)),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>18Z_007_PS 301 - PS 301 - Technologie armaturní šachty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Q84</f>
        <v>0</v>
      </c>
      <c r="J61" s="134">
        <f t="shared" si="0"/>
        <v>0</v>
      </c>
      <c r="K61" s="70">
        <f>K84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122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K85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123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K86</f>
        <v>0</v>
      </c>
      <c r="L63" s="143"/>
      <c r="M63" s="148"/>
    </row>
    <row r="64" spans="2:47" s="8" customFormat="1" ht="19.899999999999999" customHeight="1">
      <c r="B64" s="142"/>
      <c r="C64" s="143"/>
      <c r="D64" s="144" t="s">
        <v>124</v>
      </c>
      <c r="E64" s="145"/>
      <c r="F64" s="145"/>
      <c r="G64" s="145"/>
      <c r="H64" s="145"/>
      <c r="I64" s="146">
        <f>Q161</f>
        <v>0</v>
      </c>
      <c r="J64" s="146">
        <f>R161</f>
        <v>0</v>
      </c>
      <c r="K64" s="147">
        <f>K161</f>
        <v>0</v>
      </c>
      <c r="L64" s="143"/>
      <c r="M64" s="148"/>
    </row>
    <row r="65" spans="2:13" s="1" customFormat="1" ht="21.75" customHeight="1">
      <c r="B65" s="32"/>
      <c r="C65" s="33"/>
      <c r="D65" s="33"/>
      <c r="E65" s="33"/>
      <c r="F65" s="33"/>
      <c r="G65" s="33"/>
      <c r="H65" s="33"/>
      <c r="I65" s="101"/>
      <c r="J65" s="101"/>
      <c r="K65" s="33"/>
      <c r="L65" s="33"/>
      <c r="M65" s="36"/>
    </row>
    <row r="66" spans="2:13" s="1" customFormat="1" ht="6.95" customHeight="1">
      <c r="B66" s="44"/>
      <c r="C66" s="45"/>
      <c r="D66" s="45"/>
      <c r="E66" s="45"/>
      <c r="F66" s="45"/>
      <c r="G66" s="45"/>
      <c r="H66" s="45"/>
      <c r="I66" s="124"/>
      <c r="J66" s="124"/>
      <c r="K66" s="45"/>
      <c r="L66" s="45"/>
      <c r="M66" s="36"/>
    </row>
    <row r="70" spans="2:13" s="1" customFormat="1" ht="6.95" customHeight="1">
      <c r="B70" s="46"/>
      <c r="C70" s="47"/>
      <c r="D70" s="47"/>
      <c r="E70" s="47"/>
      <c r="F70" s="47"/>
      <c r="G70" s="47"/>
      <c r="H70" s="47"/>
      <c r="I70" s="127"/>
      <c r="J70" s="127"/>
      <c r="K70" s="47"/>
      <c r="L70" s="47"/>
      <c r="M70" s="36"/>
    </row>
    <row r="71" spans="2:13" s="1" customFormat="1" ht="24.95" customHeight="1">
      <c r="B71" s="32"/>
      <c r="C71" s="22" t="s">
        <v>125</v>
      </c>
      <c r="D71" s="33"/>
      <c r="E71" s="33"/>
      <c r="F71" s="33"/>
      <c r="G71" s="33"/>
      <c r="H71" s="33"/>
      <c r="I71" s="101"/>
      <c r="J71" s="101"/>
      <c r="K71" s="33"/>
      <c r="L71" s="33"/>
      <c r="M71" s="36"/>
    </row>
    <row r="72" spans="2:13" s="1" customFormat="1" ht="6.95" customHeight="1">
      <c r="B72" s="32"/>
      <c r="C72" s="33"/>
      <c r="D72" s="33"/>
      <c r="E72" s="33"/>
      <c r="F72" s="33"/>
      <c r="G72" s="33"/>
      <c r="H72" s="33"/>
      <c r="I72" s="101"/>
      <c r="J72" s="101"/>
      <c r="K72" s="33"/>
      <c r="L72" s="33"/>
      <c r="M72" s="36"/>
    </row>
    <row r="73" spans="2:13" s="1" customFormat="1" ht="12" customHeight="1">
      <c r="B73" s="32"/>
      <c r="C73" s="28" t="s">
        <v>17</v>
      </c>
      <c r="D73" s="33"/>
      <c r="E73" s="33"/>
      <c r="F73" s="33"/>
      <c r="G73" s="33"/>
      <c r="H73" s="33"/>
      <c r="I73" s="101"/>
      <c r="J73" s="101"/>
      <c r="K73" s="33"/>
      <c r="L73" s="33"/>
      <c r="M73" s="36"/>
    </row>
    <row r="74" spans="2:13" s="1" customFormat="1" ht="16.5" customHeight="1">
      <c r="B74" s="32"/>
      <c r="C74" s="33"/>
      <c r="D74" s="33"/>
      <c r="E74" s="376" t="str">
        <f>E7</f>
        <v>Posílení vodovodní sítě obce Velké Přílepy</v>
      </c>
      <c r="F74" s="377"/>
      <c r="G74" s="377"/>
      <c r="H74" s="377"/>
      <c r="I74" s="101"/>
      <c r="J74" s="101"/>
      <c r="K74" s="33"/>
      <c r="L74" s="33"/>
      <c r="M74" s="36"/>
    </row>
    <row r="75" spans="2:13" s="1" customFormat="1" ht="12" customHeight="1">
      <c r="B75" s="32"/>
      <c r="C75" s="28" t="s">
        <v>112</v>
      </c>
      <c r="D75" s="33"/>
      <c r="E75" s="33"/>
      <c r="F75" s="33"/>
      <c r="G75" s="33"/>
      <c r="H75" s="33"/>
      <c r="I75" s="101"/>
      <c r="J75" s="101"/>
      <c r="K75" s="33"/>
      <c r="L75" s="33"/>
      <c r="M75" s="36"/>
    </row>
    <row r="76" spans="2:13" s="1" customFormat="1" ht="16.5" customHeight="1">
      <c r="B76" s="32"/>
      <c r="C76" s="33"/>
      <c r="D76" s="33"/>
      <c r="E76" s="349" t="str">
        <f>E9</f>
        <v>18Z_007_PS 301 - PS 301 - Technologie armaturní šachty</v>
      </c>
      <c r="F76" s="348"/>
      <c r="G76" s="348"/>
      <c r="H76" s="348"/>
      <c r="I76" s="101"/>
      <c r="J76" s="101"/>
      <c r="K76" s="33"/>
      <c r="L76" s="33"/>
      <c r="M76" s="36"/>
    </row>
    <row r="77" spans="2:13" s="1" customFormat="1" ht="6.95" customHeight="1">
      <c r="B77" s="32"/>
      <c r="C77" s="33"/>
      <c r="D77" s="33"/>
      <c r="E77" s="33"/>
      <c r="F77" s="33"/>
      <c r="G77" s="33"/>
      <c r="H77" s="33"/>
      <c r="I77" s="101"/>
      <c r="J77" s="101"/>
      <c r="K77" s="33"/>
      <c r="L77" s="33"/>
      <c r="M77" s="36"/>
    </row>
    <row r="78" spans="2:13" s="1" customFormat="1" ht="12" customHeight="1">
      <c r="B78" s="32"/>
      <c r="C78" s="28" t="s">
        <v>24</v>
      </c>
      <c r="D78" s="33"/>
      <c r="E78" s="33"/>
      <c r="F78" s="26" t="str">
        <f>F12</f>
        <v>Velké Přílepy, ul. Pražská</v>
      </c>
      <c r="G78" s="33"/>
      <c r="H78" s="33"/>
      <c r="I78" s="102" t="s">
        <v>26</v>
      </c>
      <c r="J78" s="104" t="str">
        <f>IF(J12="","",J12)</f>
        <v>18. 3. 2019</v>
      </c>
      <c r="K78" s="33"/>
      <c r="L78" s="33"/>
      <c r="M78" s="36"/>
    </row>
    <row r="79" spans="2:13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101"/>
      <c r="K79" s="33"/>
      <c r="L79" s="33"/>
      <c r="M79" s="36"/>
    </row>
    <row r="80" spans="2:13" s="1" customFormat="1" ht="13.7" customHeight="1">
      <c r="B80" s="32"/>
      <c r="C80" s="28" t="s">
        <v>30</v>
      </c>
      <c r="D80" s="33"/>
      <c r="E80" s="33"/>
      <c r="F80" s="26" t="str">
        <f>E15</f>
        <v>obec Velké Přílepy</v>
      </c>
      <c r="G80" s="33"/>
      <c r="H80" s="33"/>
      <c r="I80" s="102" t="s">
        <v>38</v>
      </c>
      <c r="J80" s="128" t="str">
        <f>E21</f>
        <v>HADRABA, s.r.o.</v>
      </c>
      <c r="K80" s="33"/>
      <c r="L80" s="33"/>
      <c r="M80" s="36"/>
    </row>
    <row r="81" spans="2:65" s="1" customFormat="1" ht="13.7" customHeight="1">
      <c r="B81" s="32"/>
      <c r="C81" s="28" t="s">
        <v>36</v>
      </c>
      <c r="D81" s="33"/>
      <c r="E81" s="33"/>
      <c r="F81" s="26" t="str">
        <f>IF(E18="","",E18)</f>
        <v>Vyplň údaj</v>
      </c>
      <c r="G81" s="33"/>
      <c r="H81" s="33"/>
      <c r="I81" s="102" t="s">
        <v>42</v>
      </c>
      <c r="J81" s="128" t="str">
        <f>E24</f>
        <v>Ing. Michal Hadraba</v>
      </c>
      <c r="K81" s="33"/>
      <c r="L81" s="33"/>
      <c r="M81" s="36"/>
    </row>
    <row r="82" spans="2:65" s="1" customFormat="1" ht="10.35" customHeight="1">
      <c r="B82" s="32"/>
      <c r="C82" s="33"/>
      <c r="D82" s="33"/>
      <c r="E82" s="33"/>
      <c r="F82" s="33"/>
      <c r="G82" s="33"/>
      <c r="H82" s="33"/>
      <c r="I82" s="101"/>
      <c r="J82" s="101"/>
      <c r="K82" s="33"/>
      <c r="L82" s="33"/>
      <c r="M82" s="36"/>
    </row>
    <row r="83" spans="2:65" s="9" customFormat="1" ht="29.25" customHeight="1">
      <c r="B83" s="149"/>
      <c r="C83" s="150" t="s">
        <v>126</v>
      </c>
      <c r="D83" s="151" t="s">
        <v>65</v>
      </c>
      <c r="E83" s="151" t="s">
        <v>61</v>
      </c>
      <c r="F83" s="151" t="s">
        <v>62</v>
      </c>
      <c r="G83" s="151" t="s">
        <v>127</v>
      </c>
      <c r="H83" s="151" t="s">
        <v>128</v>
      </c>
      <c r="I83" s="152" t="s">
        <v>129</v>
      </c>
      <c r="J83" s="152" t="s">
        <v>130</v>
      </c>
      <c r="K83" s="151" t="s">
        <v>120</v>
      </c>
      <c r="L83" s="153" t="s">
        <v>131</v>
      </c>
      <c r="M83" s="154"/>
      <c r="N83" s="61" t="s">
        <v>21</v>
      </c>
      <c r="O83" s="62" t="s">
        <v>50</v>
      </c>
      <c r="P83" s="62" t="s">
        <v>132</v>
      </c>
      <c r="Q83" s="62" t="s">
        <v>133</v>
      </c>
      <c r="R83" s="62" t="s">
        <v>134</v>
      </c>
      <c r="S83" s="62" t="s">
        <v>135</v>
      </c>
      <c r="T83" s="62" t="s">
        <v>136</v>
      </c>
      <c r="U83" s="62" t="s">
        <v>137</v>
      </c>
      <c r="V83" s="62" t="s">
        <v>138</v>
      </c>
      <c r="W83" s="62" t="s">
        <v>139</v>
      </c>
      <c r="X83" s="63" t="s">
        <v>140</v>
      </c>
    </row>
    <row r="84" spans="2:65" s="1" customFormat="1" ht="22.9" customHeight="1">
      <c r="B84" s="32"/>
      <c r="C84" s="68" t="s">
        <v>141</v>
      </c>
      <c r="D84" s="33"/>
      <c r="E84" s="33"/>
      <c r="F84" s="33"/>
      <c r="G84" s="33"/>
      <c r="H84" s="33"/>
      <c r="I84" s="101"/>
      <c r="J84" s="101"/>
      <c r="K84" s="155">
        <f>BK84</f>
        <v>0</v>
      </c>
      <c r="L84" s="33"/>
      <c r="M84" s="36"/>
      <c r="N84" s="64"/>
      <c r="O84" s="65"/>
      <c r="P84" s="65"/>
      <c r="Q84" s="156">
        <f>Q85</f>
        <v>0</v>
      </c>
      <c r="R84" s="156">
        <f>R85</f>
        <v>0</v>
      </c>
      <c r="S84" s="65"/>
      <c r="T84" s="157">
        <f>T85</f>
        <v>0</v>
      </c>
      <c r="U84" s="65"/>
      <c r="V84" s="157">
        <f>V85</f>
        <v>3.5406599999999999</v>
      </c>
      <c r="W84" s="65"/>
      <c r="X84" s="158">
        <f>X85</f>
        <v>0</v>
      </c>
      <c r="AT84" s="16" t="s">
        <v>81</v>
      </c>
      <c r="AU84" s="16" t="s">
        <v>121</v>
      </c>
      <c r="BK84" s="159">
        <f>BK85</f>
        <v>0</v>
      </c>
    </row>
    <row r="85" spans="2:65" s="10" customFormat="1" ht="25.9" customHeight="1">
      <c r="B85" s="160"/>
      <c r="C85" s="161"/>
      <c r="D85" s="162" t="s">
        <v>81</v>
      </c>
      <c r="E85" s="163" t="s">
        <v>142</v>
      </c>
      <c r="F85" s="163" t="s">
        <v>143</v>
      </c>
      <c r="G85" s="161"/>
      <c r="H85" s="161"/>
      <c r="I85" s="164"/>
      <c r="J85" s="164"/>
      <c r="K85" s="165">
        <f>BK85</f>
        <v>0</v>
      </c>
      <c r="L85" s="161"/>
      <c r="M85" s="166"/>
      <c r="N85" s="167"/>
      <c r="O85" s="168"/>
      <c r="P85" s="168"/>
      <c r="Q85" s="169">
        <f>Q86+Q161</f>
        <v>0</v>
      </c>
      <c r="R85" s="169">
        <f>R86+R161</f>
        <v>0</v>
      </c>
      <c r="S85" s="168"/>
      <c r="T85" s="170">
        <f>T86+T161</f>
        <v>0</v>
      </c>
      <c r="U85" s="168"/>
      <c r="V85" s="170">
        <f>V86+V161</f>
        <v>3.5406599999999999</v>
      </c>
      <c r="W85" s="168"/>
      <c r="X85" s="171">
        <f>X86+X161</f>
        <v>0</v>
      </c>
      <c r="AR85" s="172" t="s">
        <v>23</v>
      </c>
      <c r="AT85" s="173" t="s">
        <v>81</v>
      </c>
      <c r="AU85" s="173" t="s">
        <v>82</v>
      </c>
      <c r="AY85" s="172" t="s">
        <v>144</v>
      </c>
      <c r="BK85" s="174">
        <f>BK86+BK161</f>
        <v>0</v>
      </c>
    </row>
    <row r="86" spans="2:65" s="10" customFormat="1" ht="22.9" customHeight="1">
      <c r="B86" s="160"/>
      <c r="C86" s="161"/>
      <c r="D86" s="162" t="s">
        <v>81</v>
      </c>
      <c r="E86" s="175" t="s">
        <v>145</v>
      </c>
      <c r="F86" s="175" t="s">
        <v>146</v>
      </c>
      <c r="G86" s="161"/>
      <c r="H86" s="161"/>
      <c r="I86" s="164"/>
      <c r="J86" s="164"/>
      <c r="K86" s="176">
        <f>BK86</f>
        <v>0</v>
      </c>
      <c r="L86" s="161"/>
      <c r="M86" s="166"/>
      <c r="N86" s="167"/>
      <c r="O86" s="168"/>
      <c r="P86" s="168"/>
      <c r="Q86" s="169">
        <f>SUM(Q87:Q160)</f>
        <v>0</v>
      </c>
      <c r="R86" s="169">
        <f>SUM(R87:R160)</f>
        <v>0</v>
      </c>
      <c r="S86" s="168"/>
      <c r="T86" s="170">
        <f>SUM(T87:T160)</f>
        <v>0</v>
      </c>
      <c r="U86" s="168"/>
      <c r="V86" s="170">
        <f>SUM(V87:V160)</f>
        <v>3.5406599999999999</v>
      </c>
      <c r="W86" s="168"/>
      <c r="X86" s="171">
        <f>SUM(X87:X160)</f>
        <v>0</v>
      </c>
      <c r="AR86" s="172" t="s">
        <v>23</v>
      </c>
      <c r="AT86" s="173" t="s">
        <v>81</v>
      </c>
      <c r="AU86" s="173" t="s">
        <v>23</v>
      </c>
      <c r="AY86" s="172" t="s">
        <v>144</v>
      </c>
      <c r="BK86" s="174">
        <f>SUM(BK87:BK160)</f>
        <v>0</v>
      </c>
    </row>
    <row r="87" spans="2:65" s="1" customFormat="1" ht="22.5" customHeight="1">
      <c r="B87" s="32"/>
      <c r="C87" s="177" t="s">
        <v>23</v>
      </c>
      <c r="D87" s="177" t="s">
        <v>147</v>
      </c>
      <c r="E87" s="178" t="s">
        <v>148</v>
      </c>
      <c r="F87" s="179" t="s">
        <v>149</v>
      </c>
      <c r="G87" s="180" t="s">
        <v>150</v>
      </c>
      <c r="H87" s="181">
        <v>2</v>
      </c>
      <c r="I87" s="182"/>
      <c r="J87" s="182"/>
      <c r="K87" s="183">
        <f>ROUND(P87*H87,2)</f>
        <v>0</v>
      </c>
      <c r="L87" s="179" t="s">
        <v>151</v>
      </c>
      <c r="M87" s="36"/>
      <c r="N87" s="184" t="s">
        <v>21</v>
      </c>
      <c r="O87" s="185" t="s">
        <v>51</v>
      </c>
      <c r="P87" s="186">
        <f>I87+J87</f>
        <v>0</v>
      </c>
      <c r="Q87" s="186">
        <f>ROUND(I87*H87,2)</f>
        <v>0</v>
      </c>
      <c r="R87" s="186">
        <f>ROUND(J87*H87,2)</f>
        <v>0</v>
      </c>
      <c r="S87" s="57"/>
      <c r="T87" s="187">
        <f>S87*H87</f>
        <v>0</v>
      </c>
      <c r="U87" s="187">
        <v>2.96E-3</v>
      </c>
      <c r="V87" s="187">
        <f>U87*H87</f>
        <v>5.9199999999999999E-3</v>
      </c>
      <c r="W87" s="187">
        <v>0</v>
      </c>
      <c r="X87" s="188">
        <f>W87*H87</f>
        <v>0</v>
      </c>
      <c r="AR87" s="16" t="s">
        <v>23</v>
      </c>
      <c r="AT87" s="16" t="s">
        <v>147</v>
      </c>
      <c r="AU87" s="16" t="s">
        <v>91</v>
      </c>
      <c r="AY87" s="16" t="s">
        <v>144</v>
      </c>
      <c r="BE87" s="189">
        <f>IF(O87="základní",K87,0)</f>
        <v>0</v>
      </c>
      <c r="BF87" s="189">
        <f>IF(O87="snížená",K87,0)</f>
        <v>0</v>
      </c>
      <c r="BG87" s="189">
        <f>IF(O87="zákl. přenesená",K87,0)</f>
        <v>0</v>
      </c>
      <c r="BH87" s="189">
        <f>IF(O87="sníž. přenesená",K87,0)</f>
        <v>0</v>
      </c>
      <c r="BI87" s="189">
        <f>IF(O87="nulová",K87,0)</f>
        <v>0</v>
      </c>
      <c r="BJ87" s="16" t="s">
        <v>23</v>
      </c>
      <c r="BK87" s="189">
        <f>ROUND(P87*H87,2)</f>
        <v>0</v>
      </c>
      <c r="BL87" s="16" t="s">
        <v>23</v>
      </c>
      <c r="BM87" s="16" t="s">
        <v>152</v>
      </c>
    </row>
    <row r="88" spans="2:65" s="1" customFormat="1" ht="68.25">
      <c r="B88" s="32"/>
      <c r="C88" s="33"/>
      <c r="D88" s="190" t="s">
        <v>153</v>
      </c>
      <c r="E88" s="33"/>
      <c r="F88" s="191" t="s">
        <v>154</v>
      </c>
      <c r="G88" s="33"/>
      <c r="H88" s="33"/>
      <c r="I88" s="101"/>
      <c r="J88" s="101"/>
      <c r="K88" s="33"/>
      <c r="L88" s="33"/>
      <c r="M88" s="36"/>
      <c r="N88" s="192"/>
      <c r="O88" s="57"/>
      <c r="P88" s="57"/>
      <c r="Q88" s="57"/>
      <c r="R88" s="57"/>
      <c r="S88" s="57"/>
      <c r="T88" s="57"/>
      <c r="U88" s="57"/>
      <c r="V88" s="57"/>
      <c r="W88" s="57"/>
      <c r="X88" s="58"/>
      <c r="AT88" s="16" t="s">
        <v>153</v>
      </c>
      <c r="AU88" s="16" t="s">
        <v>91</v>
      </c>
    </row>
    <row r="89" spans="2:65" s="1" customFormat="1" ht="16.5" customHeight="1">
      <c r="B89" s="32"/>
      <c r="C89" s="193" t="s">
        <v>155</v>
      </c>
      <c r="D89" s="193" t="s">
        <v>156</v>
      </c>
      <c r="E89" s="194" t="s">
        <v>157</v>
      </c>
      <c r="F89" s="195" t="s">
        <v>158</v>
      </c>
      <c r="G89" s="196" t="s">
        <v>150</v>
      </c>
      <c r="H89" s="197">
        <v>2</v>
      </c>
      <c r="I89" s="198"/>
      <c r="J89" s="199"/>
      <c r="K89" s="200">
        <f>ROUND(P89*H89,2)</f>
        <v>0</v>
      </c>
      <c r="L89" s="195" t="s">
        <v>21</v>
      </c>
      <c r="M89" s="201"/>
      <c r="N89" s="202" t="s">
        <v>21</v>
      </c>
      <c r="O89" s="185" t="s">
        <v>51</v>
      </c>
      <c r="P89" s="186">
        <f>I89+J89</f>
        <v>0</v>
      </c>
      <c r="Q89" s="186">
        <f>ROUND(I89*H89,2)</f>
        <v>0</v>
      </c>
      <c r="R89" s="186">
        <f>ROUND(J89*H89,2)</f>
        <v>0</v>
      </c>
      <c r="S89" s="57"/>
      <c r="T89" s="187">
        <f>S89*H89</f>
        <v>0</v>
      </c>
      <c r="U89" s="187">
        <v>0</v>
      </c>
      <c r="V89" s="187">
        <f>U89*H89</f>
        <v>0</v>
      </c>
      <c r="W89" s="187">
        <v>0</v>
      </c>
      <c r="X89" s="188">
        <f>W89*H89</f>
        <v>0</v>
      </c>
      <c r="AR89" s="16" t="s">
        <v>145</v>
      </c>
      <c r="AT89" s="16" t="s">
        <v>156</v>
      </c>
      <c r="AU89" s="16" t="s">
        <v>91</v>
      </c>
      <c r="AY89" s="16" t="s">
        <v>144</v>
      </c>
      <c r="BE89" s="189">
        <f>IF(O89="základní",K89,0)</f>
        <v>0</v>
      </c>
      <c r="BF89" s="189">
        <f>IF(O89="snížená",K89,0)</f>
        <v>0</v>
      </c>
      <c r="BG89" s="189">
        <f>IF(O89="zákl. přenesená",K89,0)</f>
        <v>0</v>
      </c>
      <c r="BH89" s="189">
        <f>IF(O89="sníž. přenesená",K89,0)</f>
        <v>0</v>
      </c>
      <c r="BI89" s="189">
        <f>IF(O89="nulová",K89,0)</f>
        <v>0</v>
      </c>
      <c r="BJ89" s="16" t="s">
        <v>23</v>
      </c>
      <c r="BK89" s="189">
        <f>ROUND(P89*H89,2)</f>
        <v>0</v>
      </c>
      <c r="BL89" s="16" t="s">
        <v>159</v>
      </c>
      <c r="BM89" s="16" t="s">
        <v>160</v>
      </c>
    </row>
    <row r="90" spans="2:65" s="11" customFormat="1" ht="11.25">
      <c r="B90" s="203"/>
      <c r="C90" s="204"/>
      <c r="D90" s="190" t="s">
        <v>161</v>
      </c>
      <c r="E90" s="205" t="s">
        <v>21</v>
      </c>
      <c r="F90" s="206" t="s">
        <v>162</v>
      </c>
      <c r="G90" s="204"/>
      <c r="H90" s="207">
        <v>2</v>
      </c>
      <c r="I90" s="208"/>
      <c r="J90" s="208"/>
      <c r="K90" s="204"/>
      <c r="L90" s="204"/>
      <c r="M90" s="209"/>
      <c r="N90" s="210"/>
      <c r="O90" s="211"/>
      <c r="P90" s="211"/>
      <c r="Q90" s="211"/>
      <c r="R90" s="211"/>
      <c r="S90" s="211"/>
      <c r="T90" s="211"/>
      <c r="U90" s="211"/>
      <c r="V90" s="211"/>
      <c r="W90" s="211"/>
      <c r="X90" s="212"/>
      <c r="AT90" s="213" t="s">
        <v>161</v>
      </c>
      <c r="AU90" s="213" t="s">
        <v>91</v>
      </c>
      <c r="AV90" s="11" t="s">
        <v>91</v>
      </c>
      <c r="AW90" s="11" t="s">
        <v>5</v>
      </c>
      <c r="AX90" s="11" t="s">
        <v>23</v>
      </c>
      <c r="AY90" s="213" t="s">
        <v>144</v>
      </c>
    </row>
    <row r="91" spans="2:65" s="1" customFormat="1" ht="22.5" customHeight="1">
      <c r="B91" s="32"/>
      <c r="C91" s="177" t="s">
        <v>91</v>
      </c>
      <c r="D91" s="177" t="s">
        <v>147</v>
      </c>
      <c r="E91" s="178" t="s">
        <v>163</v>
      </c>
      <c r="F91" s="179" t="s">
        <v>164</v>
      </c>
      <c r="G91" s="180" t="s">
        <v>150</v>
      </c>
      <c r="H91" s="181">
        <v>3</v>
      </c>
      <c r="I91" s="182"/>
      <c r="J91" s="182"/>
      <c r="K91" s="183">
        <f>ROUND(P91*H91,2)</f>
        <v>0</v>
      </c>
      <c r="L91" s="179" t="s">
        <v>151</v>
      </c>
      <c r="M91" s="36"/>
      <c r="N91" s="184" t="s">
        <v>21</v>
      </c>
      <c r="O91" s="185" t="s">
        <v>51</v>
      </c>
      <c r="P91" s="186">
        <f>I91+J91</f>
        <v>0</v>
      </c>
      <c r="Q91" s="186">
        <f>ROUND(I91*H91,2)</f>
        <v>0</v>
      </c>
      <c r="R91" s="186">
        <f>ROUND(J91*H91,2)</f>
        <v>0</v>
      </c>
      <c r="S91" s="57"/>
      <c r="T91" s="187">
        <f>S91*H91</f>
        <v>0</v>
      </c>
      <c r="U91" s="187">
        <v>5.0499999999999998E-3</v>
      </c>
      <c r="V91" s="187">
        <f>U91*H91</f>
        <v>1.515E-2</v>
      </c>
      <c r="W91" s="187">
        <v>0</v>
      </c>
      <c r="X91" s="188">
        <f>W91*H91</f>
        <v>0</v>
      </c>
      <c r="AR91" s="16" t="s">
        <v>23</v>
      </c>
      <c r="AT91" s="16" t="s">
        <v>147</v>
      </c>
      <c r="AU91" s="16" t="s">
        <v>91</v>
      </c>
      <c r="AY91" s="16" t="s">
        <v>144</v>
      </c>
      <c r="BE91" s="189">
        <f>IF(O91="základní",K91,0)</f>
        <v>0</v>
      </c>
      <c r="BF91" s="189">
        <f>IF(O91="snížená",K91,0)</f>
        <v>0</v>
      </c>
      <c r="BG91" s="189">
        <f>IF(O91="zákl. přenesená",K91,0)</f>
        <v>0</v>
      </c>
      <c r="BH91" s="189">
        <f>IF(O91="sníž. přenesená",K91,0)</f>
        <v>0</v>
      </c>
      <c r="BI91" s="189">
        <f>IF(O91="nulová",K91,0)</f>
        <v>0</v>
      </c>
      <c r="BJ91" s="16" t="s">
        <v>23</v>
      </c>
      <c r="BK91" s="189">
        <f>ROUND(P91*H91,2)</f>
        <v>0</v>
      </c>
      <c r="BL91" s="16" t="s">
        <v>23</v>
      </c>
      <c r="BM91" s="16" t="s">
        <v>165</v>
      </c>
    </row>
    <row r="92" spans="2:65" s="1" customFormat="1" ht="68.25">
      <c r="B92" s="32"/>
      <c r="C92" s="33"/>
      <c r="D92" s="190" t="s">
        <v>153</v>
      </c>
      <c r="E92" s="33"/>
      <c r="F92" s="191" t="s">
        <v>154</v>
      </c>
      <c r="G92" s="33"/>
      <c r="H92" s="33"/>
      <c r="I92" s="101"/>
      <c r="J92" s="101"/>
      <c r="K92" s="33"/>
      <c r="L92" s="33"/>
      <c r="M92" s="36"/>
      <c r="N92" s="192"/>
      <c r="O92" s="57"/>
      <c r="P92" s="57"/>
      <c r="Q92" s="57"/>
      <c r="R92" s="57"/>
      <c r="S92" s="57"/>
      <c r="T92" s="57"/>
      <c r="U92" s="57"/>
      <c r="V92" s="57"/>
      <c r="W92" s="57"/>
      <c r="X92" s="58"/>
      <c r="AT92" s="16" t="s">
        <v>153</v>
      </c>
      <c r="AU92" s="16" t="s">
        <v>91</v>
      </c>
    </row>
    <row r="93" spans="2:65" s="1" customFormat="1" ht="16.5" customHeight="1">
      <c r="B93" s="32"/>
      <c r="C93" s="193" t="s">
        <v>159</v>
      </c>
      <c r="D93" s="193" t="s">
        <v>156</v>
      </c>
      <c r="E93" s="194" t="s">
        <v>166</v>
      </c>
      <c r="F93" s="195" t="s">
        <v>167</v>
      </c>
      <c r="G93" s="196" t="s">
        <v>150</v>
      </c>
      <c r="H93" s="197">
        <v>3</v>
      </c>
      <c r="I93" s="198"/>
      <c r="J93" s="199"/>
      <c r="K93" s="200">
        <f>ROUND(P93*H93,2)</f>
        <v>0</v>
      </c>
      <c r="L93" s="195" t="s">
        <v>21</v>
      </c>
      <c r="M93" s="201"/>
      <c r="N93" s="202" t="s">
        <v>21</v>
      </c>
      <c r="O93" s="185" t="s">
        <v>51</v>
      </c>
      <c r="P93" s="186">
        <f>I93+J93</f>
        <v>0</v>
      </c>
      <c r="Q93" s="186">
        <f>ROUND(I93*H93,2)</f>
        <v>0</v>
      </c>
      <c r="R93" s="186">
        <f>ROUND(J93*H93,2)</f>
        <v>0</v>
      </c>
      <c r="S93" s="57"/>
      <c r="T93" s="187">
        <f>S93*H93</f>
        <v>0</v>
      </c>
      <c r="U93" s="187">
        <v>0</v>
      </c>
      <c r="V93" s="187">
        <f>U93*H93</f>
        <v>0</v>
      </c>
      <c r="W93" s="187">
        <v>0</v>
      </c>
      <c r="X93" s="188">
        <f>W93*H93</f>
        <v>0</v>
      </c>
      <c r="AR93" s="16" t="s">
        <v>145</v>
      </c>
      <c r="AT93" s="16" t="s">
        <v>156</v>
      </c>
      <c r="AU93" s="16" t="s">
        <v>91</v>
      </c>
      <c r="AY93" s="16" t="s">
        <v>144</v>
      </c>
      <c r="BE93" s="189">
        <f>IF(O93="základní",K93,0)</f>
        <v>0</v>
      </c>
      <c r="BF93" s="189">
        <f>IF(O93="snížená",K93,0)</f>
        <v>0</v>
      </c>
      <c r="BG93" s="189">
        <f>IF(O93="zákl. přenesená",K93,0)</f>
        <v>0</v>
      </c>
      <c r="BH93" s="189">
        <f>IF(O93="sníž. přenesená",K93,0)</f>
        <v>0</v>
      </c>
      <c r="BI93" s="189">
        <f>IF(O93="nulová",K93,0)</f>
        <v>0</v>
      </c>
      <c r="BJ93" s="16" t="s">
        <v>23</v>
      </c>
      <c r="BK93" s="189">
        <f>ROUND(P93*H93,2)</f>
        <v>0</v>
      </c>
      <c r="BL93" s="16" t="s">
        <v>159</v>
      </c>
      <c r="BM93" s="16" t="s">
        <v>168</v>
      </c>
    </row>
    <row r="94" spans="2:65" s="11" customFormat="1" ht="11.25">
      <c r="B94" s="203"/>
      <c r="C94" s="204"/>
      <c r="D94" s="190" t="s">
        <v>161</v>
      </c>
      <c r="E94" s="205" t="s">
        <v>21</v>
      </c>
      <c r="F94" s="206" t="s">
        <v>169</v>
      </c>
      <c r="G94" s="204"/>
      <c r="H94" s="207">
        <v>3</v>
      </c>
      <c r="I94" s="208"/>
      <c r="J94" s="208"/>
      <c r="K94" s="204"/>
      <c r="L94" s="204"/>
      <c r="M94" s="209"/>
      <c r="N94" s="210"/>
      <c r="O94" s="211"/>
      <c r="P94" s="211"/>
      <c r="Q94" s="211"/>
      <c r="R94" s="211"/>
      <c r="S94" s="211"/>
      <c r="T94" s="211"/>
      <c r="U94" s="211"/>
      <c r="V94" s="211"/>
      <c r="W94" s="211"/>
      <c r="X94" s="212"/>
      <c r="AT94" s="213" t="s">
        <v>161</v>
      </c>
      <c r="AU94" s="213" t="s">
        <v>91</v>
      </c>
      <c r="AV94" s="11" t="s">
        <v>91</v>
      </c>
      <c r="AW94" s="11" t="s">
        <v>5</v>
      </c>
      <c r="AX94" s="11" t="s">
        <v>23</v>
      </c>
      <c r="AY94" s="213" t="s">
        <v>144</v>
      </c>
    </row>
    <row r="95" spans="2:65" s="1" customFormat="1" ht="22.5" customHeight="1">
      <c r="B95" s="32"/>
      <c r="C95" s="177" t="s">
        <v>170</v>
      </c>
      <c r="D95" s="177" t="s">
        <v>147</v>
      </c>
      <c r="E95" s="178" t="s">
        <v>171</v>
      </c>
      <c r="F95" s="179" t="s">
        <v>172</v>
      </c>
      <c r="G95" s="180" t="s">
        <v>150</v>
      </c>
      <c r="H95" s="181">
        <v>5</v>
      </c>
      <c r="I95" s="182"/>
      <c r="J95" s="182"/>
      <c r="K95" s="183">
        <f>ROUND(P95*H95,2)</f>
        <v>0</v>
      </c>
      <c r="L95" s="179" t="s">
        <v>151</v>
      </c>
      <c r="M95" s="36"/>
      <c r="N95" s="184" t="s">
        <v>21</v>
      </c>
      <c r="O95" s="185" t="s">
        <v>51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57"/>
      <c r="T95" s="187">
        <f>S95*H95</f>
        <v>0</v>
      </c>
      <c r="U95" s="187">
        <v>1.6199999999999999E-3</v>
      </c>
      <c r="V95" s="187">
        <f>U95*H95</f>
        <v>8.0999999999999996E-3</v>
      </c>
      <c r="W95" s="187">
        <v>0</v>
      </c>
      <c r="X95" s="188">
        <f>W95*H95</f>
        <v>0</v>
      </c>
      <c r="AR95" s="16" t="s">
        <v>23</v>
      </c>
      <c r="AT95" s="16" t="s">
        <v>147</v>
      </c>
      <c r="AU95" s="16" t="s">
        <v>91</v>
      </c>
      <c r="AY95" s="16" t="s">
        <v>144</v>
      </c>
      <c r="BE95" s="189">
        <f>IF(O95="základní",K95,0)</f>
        <v>0</v>
      </c>
      <c r="BF95" s="189">
        <f>IF(O95="snížená",K95,0)</f>
        <v>0</v>
      </c>
      <c r="BG95" s="189">
        <f>IF(O95="zákl. přenesená",K95,0)</f>
        <v>0</v>
      </c>
      <c r="BH95" s="189">
        <f>IF(O95="sníž. přenesená",K95,0)</f>
        <v>0</v>
      </c>
      <c r="BI95" s="189">
        <f>IF(O95="nulová",K95,0)</f>
        <v>0</v>
      </c>
      <c r="BJ95" s="16" t="s">
        <v>23</v>
      </c>
      <c r="BK95" s="189">
        <f>ROUND(P95*H95,2)</f>
        <v>0</v>
      </c>
      <c r="BL95" s="16" t="s">
        <v>23</v>
      </c>
      <c r="BM95" s="16" t="s">
        <v>173</v>
      </c>
    </row>
    <row r="96" spans="2:65" s="1" customFormat="1" ht="195">
      <c r="B96" s="32"/>
      <c r="C96" s="33"/>
      <c r="D96" s="190" t="s">
        <v>153</v>
      </c>
      <c r="E96" s="33"/>
      <c r="F96" s="191" t="s">
        <v>174</v>
      </c>
      <c r="G96" s="33"/>
      <c r="H96" s="33"/>
      <c r="I96" s="101"/>
      <c r="J96" s="101"/>
      <c r="K96" s="33"/>
      <c r="L96" s="33"/>
      <c r="M96" s="36"/>
      <c r="N96" s="192"/>
      <c r="O96" s="57"/>
      <c r="P96" s="57"/>
      <c r="Q96" s="57"/>
      <c r="R96" s="57"/>
      <c r="S96" s="57"/>
      <c r="T96" s="57"/>
      <c r="U96" s="57"/>
      <c r="V96" s="57"/>
      <c r="W96" s="57"/>
      <c r="X96" s="58"/>
      <c r="AT96" s="16" t="s">
        <v>153</v>
      </c>
      <c r="AU96" s="16" t="s">
        <v>91</v>
      </c>
    </row>
    <row r="97" spans="2:65" s="11" customFormat="1" ht="11.25">
      <c r="B97" s="203"/>
      <c r="C97" s="204"/>
      <c r="D97" s="190" t="s">
        <v>161</v>
      </c>
      <c r="E97" s="205" t="s">
        <v>21</v>
      </c>
      <c r="F97" s="206" t="s">
        <v>175</v>
      </c>
      <c r="G97" s="204"/>
      <c r="H97" s="207">
        <v>5</v>
      </c>
      <c r="I97" s="208"/>
      <c r="J97" s="208"/>
      <c r="K97" s="204"/>
      <c r="L97" s="204"/>
      <c r="M97" s="209"/>
      <c r="N97" s="210"/>
      <c r="O97" s="211"/>
      <c r="P97" s="211"/>
      <c r="Q97" s="211"/>
      <c r="R97" s="211"/>
      <c r="S97" s="211"/>
      <c r="T97" s="211"/>
      <c r="U97" s="211"/>
      <c r="V97" s="211"/>
      <c r="W97" s="211"/>
      <c r="X97" s="212"/>
      <c r="AT97" s="213" t="s">
        <v>161</v>
      </c>
      <c r="AU97" s="213" t="s">
        <v>91</v>
      </c>
      <c r="AV97" s="11" t="s">
        <v>91</v>
      </c>
      <c r="AW97" s="11" t="s">
        <v>5</v>
      </c>
      <c r="AX97" s="11" t="s">
        <v>23</v>
      </c>
      <c r="AY97" s="213" t="s">
        <v>144</v>
      </c>
    </row>
    <row r="98" spans="2:65" s="1" customFormat="1" ht="16.5" customHeight="1">
      <c r="B98" s="32"/>
      <c r="C98" s="193" t="s">
        <v>28</v>
      </c>
      <c r="D98" s="193" t="s">
        <v>156</v>
      </c>
      <c r="E98" s="194" t="s">
        <v>176</v>
      </c>
      <c r="F98" s="195" t="s">
        <v>177</v>
      </c>
      <c r="G98" s="196" t="s">
        <v>150</v>
      </c>
      <c r="H98" s="197">
        <v>5</v>
      </c>
      <c r="I98" s="198"/>
      <c r="J98" s="199"/>
      <c r="K98" s="200">
        <f>ROUND(P98*H98,2)</f>
        <v>0</v>
      </c>
      <c r="L98" s="195" t="s">
        <v>151</v>
      </c>
      <c r="M98" s="201"/>
      <c r="N98" s="202" t="s">
        <v>21</v>
      </c>
      <c r="O98" s="185" t="s">
        <v>51</v>
      </c>
      <c r="P98" s="186">
        <f>I98+J98</f>
        <v>0</v>
      </c>
      <c r="Q98" s="186">
        <f>ROUND(I98*H98,2)</f>
        <v>0</v>
      </c>
      <c r="R98" s="186">
        <f>ROUND(J98*H98,2)</f>
        <v>0</v>
      </c>
      <c r="S98" s="57"/>
      <c r="T98" s="187">
        <f>S98*H98</f>
        <v>0</v>
      </c>
      <c r="U98" s="187">
        <v>1.7999999999999999E-2</v>
      </c>
      <c r="V98" s="187">
        <f>U98*H98</f>
        <v>0.09</v>
      </c>
      <c r="W98" s="187">
        <v>0</v>
      </c>
      <c r="X98" s="188">
        <f>W98*H98</f>
        <v>0</v>
      </c>
      <c r="AR98" s="16" t="s">
        <v>91</v>
      </c>
      <c r="AT98" s="16" t="s">
        <v>156</v>
      </c>
      <c r="AU98" s="16" t="s">
        <v>91</v>
      </c>
      <c r="AY98" s="16" t="s">
        <v>144</v>
      </c>
      <c r="BE98" s="189">
        <f>IF(O98="základní",K98,0)</f>
        <v>0</v>
      </c>
      <c r="BF98" s="189">
        <f>IF(O98="snížená",K98,0)</f>
        <v>0</v>
      </c>
      <c r="BG98" s="189">
        <f>IF(O98="zákl. přenesená",K98,0)</f>
        <v>0</v>
      </c>
      <c r="BH98" s="189">
        <f>IF(O98="sníž. přenesená",K98,0)</f>
        <v>0</v>
      </c>
      <c r="BI98" s="189">
        <f>IF(O98="nulová",K98,0)</f>
        <v>0</v>
      </c>
      <c r="BJ98" s="16" t="s">
        <v>23</v>
      </c>
      <c r="BK98" s="189">
        <f>ROUND(P98*H98,2)</f>
        <v>0</v>
      </c>
      <c r="BL98" s="16" t="s">
        <v>23</v>
      </c>
      <c r="BM98" s="16" t="s">
        <v>178</v>
      </c>
    </row>
    <row r="99" spans="2:65" s="11" customFormat="1" ht="11.25">
      <c r="B99" s="203"/>
      <c r="C99" s="204"/>
      <c r="D99" s="190" t="s">
        <v>161</v>
      </c>
      <c r="E99" s="205" t="s">
        <v>21</v>
      </c>
      <c r="F99" s="206" t="s">
        <v>175</v>
      </c>
      <c r="G99" s="204"/>
      <c r="H99" s="207">
        <v>5</v>
      </c>
      <c r="I99" s="208"/>
      <c r="J99" s="208"/>
      <c r="K99" s="204"/>
      <c r="L99" s="204"/>
      <c r="M99" s="209"/>
      <c r="N99" s="210"/>
      <c r="O99" s="211"/>
      <c r="P99" s="211"/>
      <c r="Q99" s="211"/>
      <c r="R99" s="211"/>
      <c r="S99" s="211"/>
      <c r="T99" s="211"/>
      <c r="U99" s="211"/>
      <c r="V99" s="211"/>
      <c r="W99" s="211"/>
      <c r="X99" s="212"/>
      <c r="AT99" s="213" t="s">
        <v>161</v>
      </c>
      <c r="AU99" s="213" t="s">
        <v>91</v>
      </c>
      <c r="AV99" s="11" t="s">
        <v>91</v>
      </c>
      <c r="AW99" s="11" t="s">
        <v>5</v>
      </c>
      <c r="AX99" s="11" t="s">
        <v>23</v>
      </c>
      <c r="AY99" s="213" t="s">
        <v>144</v>
      </c>
    </row>
    <row r="100" spans="2:65" s="1" customFormat="1" ht="22.5" customHeight="1">
      <c r="B100" s="32"/>
      <c r="C100" s="177" t="s">
        <v>179</v>
      </c>
      <c r="D100" s="177" t="s">
        <v>147</v>
      </c>
      <c r="E100" s="178" t="s">
        <v>180</v>
      </c>
      <c r="F100" s="179" t="s">
        <v>181</v>
      </c>
      <c r="G100" s="180" t="s">
        <v>150</v>
      </c>
      <c r="H100" s="181">
        <v>4</v>
      </c>
      <c r="I100" s="182"/>
      <c r="J100" s="182"/>
      <c r="K100" s="183">
        <f>ROUND(P100*H100,2)</f>
        <v>0</v>
      </c>
      <c r="L100" s="179" t="s">
        <v>151</v>
      </c>
      <c r="M100" s="36"/>
      <c r="N100" s="184" t="s">
        <v>21</v>
      </c>
      <c r="O100" s="185" t="s">
        <v>51</v>
      </c>
      <c r="P100" s="186">
        <f>I100+J100</f>
        <v>0</v>
      </c>
      <c r="Q100" s="186">
        <f>ROUND(I100*H100,2)</f>
        <v>0</v>
      </c>
      <c r="R100" s="186">
        <f>ROUND(J100*H100,2)</f>
        <v>0</v>
      </c>
      <c r="S100" s="57"/>
      <c r="T100" s="187">
        <f>S100*H100</f>
        <v>0</v>
      </c>
      <c r="U100" s="187">
        <v>2.96E-3</v>
      </c>
      <c r="V100" s="187">
        <f>U100*H100</f>
        <v>1.184E-2</v>
      </c>
      <c r="W100" s="187">
        <v>0</v>
      </c>
      <c r="X100" s="188">
        <f>W100*H100</f>
        <v>0</v>
      </c>
      <c r="AR100" s="16" t="s">
        <v>23</v>
      </c>
      <c r="AT100" s="16" t="s">
        <v>147</v>
      </c>
      <c r="AU100" s="16" t="s">
        <v>91</v>
      </c>
      <c r="AY100" s="16" t="s">
        <v>144</v>
      </c>
      <c r="BE100" s="189">
        <f>IF(O100="základní",K100,0)</f>
        <v>0</v>
      </c>
      <c r="BF100" s="189">
        <f>IF(O100="snížená",K100,0)</f>
        <v>0</v>
      </c>
      <c r="BG100" s="189">
        <f>IF(O100="zákl. přenesená",K100,0)</f>
        <v>0</v>
      </c>
      <c r="BH100" s="189">
        <f>IF(O100="sníž. přenesená",K100,0)</f>
        <v>0</v>
      </c>
      <c r="BI100" s="189">
        <f>IF(O100="nulová",K100,0)</f>
        <v>0</v>
      </c>
      <c r="BJ100" s="16" t="s">
        <v>23</v>
      </c>
      <c r="BK100" s="189">
        <f>ROUND(P100*H100,2)</f>
        <v>0</v>
      </c>
      <c r="BL100" s="16" t="s">
        <v>23</v>
      </c>
      <c r="BM100" s="16" t="s">
        <v>182</v>
      </c>
    </row>
    <row r="101" spans="2:65" s="1" customFormat="1" ht="195">
      <c r="B101" s="32"/>
      <c r="C101" s="33"/>
      <c r="D101" s="190" t="s">
        <v>153</v>
      </c>
      <c r="E101" s="33"/>
      <c r="F101" s="191" t="s">
        <v>174</v>
      </c>
      <c r="G101" s="33"/>
      <c r="H101" s="33"/>
      <c r="I101" s="101"/>
      <c r="J101" s="101"/>
      <c r="K101" s="33"/>
      <c r="L101" s="33"/>
      <c r="M101" s="36"/>
      <c r="N101" s="192"/>
      <c r="O101" s="57"/>
      <c r="P101" s="57"/>
      <c r="Q101" s="57"/>
      <c r="R101" s="57"/>
      <c r="S101" s="57"/>
      <c r="T101" s="57"/>
      <c r="U101" s="57"/>
      <c r="V101" s="57"/>
      <c r="W101" s="57"/>
      <c r="X101" s="58"/>
      <c r="AT101" s="16" t="s">
        <v>153</v>
      </c>
      <c r="AU101" s="16" t="s">
        <v>91</v>
      </c>
    </row>
    <row r="102" spans="2:65" s="11" customFormat="1" ht="11.25">
      <c r="B102" s="203"/>
      <c r="C102" s="204"/>
      <c r="D102" s="190" t="s">
        <v>161</v>
      </c>
      <c r="E102" s="205" t="s">
        <v>21</v>
      </c>
      <c r="F102" s="206" t="s">
        <v>183</v>
      </c>
      <c r="G102" s="204"/>
      <c r="H102" s="207">
        <v>4</v>
      </c>
      <c r="I102" s="208"/>
      <c r="J102" s="208"/>
      <c r="K102" s="204"/>
      <c r="L102" s="204"/>
      <c r="M102" s="209"/>
      <c r="N102" s="210"/>
      <c r="O102" s="211"/>
      <c r="P102" s="211"/>
      <c r="Q102" s="211"/>
      <c r="R102" s="211"/>
      <c r="S102" s="211"/>
      <c r="T102" s="211"/>
      <c r="U102" s="211"/>
      <c r="V102" s="211"/>
      <c r="W102" s="211"/>
      <c r="X102" s="212"/>
      <c r="AT102" s="213" t="s">
        <v>161</v>
      </c>
      <c r="AU102" s="213" t="s">
        <v>91</v>
      </c>
      <c r="AV102" s="11" t="s">
        <v>91</v>
      </c>
      <c r="AW102" s="11" t="s">
        <v>5</v>
      </c>
      <c r="AX102" s="11" t="s">
        <v>23</v>
      </c>
      <c r="AY102" s="213" t="s">
        <v>144</v>
      </c>
    </row>
    <row r="103" spans="2:65" s="1" customFormat="1" ht="16.5" customHeight="1">
      <c r="B103" s="32"/>
      <c r="C103" s="193" t="s">
        <v>145</v>
      </c>
      <c r="D103" s="193" t="s">
        <v>156</v>
      </c>
      <c r="E103" s="194" t="s">
        <v>184</v>
      </c>
      <c r="F103" s="195" t="s">
        <v>185</v>
      </c>
      <c r="G103" s="196" t="s">
        <v>150</v>
      </c>
      <c r="H103" s="197">
        <v>4</v>
      </c>
      <c r="I103" s="198"/>
      <c r="J103" s="199"/>
      <c r="K103" s="200">
        <f>ROUND(P103*H103,2)</f>
        <v>0</v>
      </c>
      <c r="L103" s="195" t="s">
        <v>151</v>
      </c>
      <c r="M103" s="201"/>
      <c r="N103" s="202" t="s">
        <v>21</v>
      </c>
      <c r="O103" s="185" t="s">
        <v>51</v>
      </c>
      <c r="P103" s="186">
        <f>I103+J103</f>
        <v>0</v>
      </c>
      <c r="Q103" s="186">
        <f>ROUND(I103*H103,2)</f>
        <v>0</v>
      </c>
      <c r="R103" s="186">
        <f>ROUND(J103*H103,2)</f>
        <v>0</v>
      </c>
      <c r="S103" s="57"/>
      <c r="T103" s="187">
        <f>S103*H103</f>
        <v>0</v>
      </c>
      <c r="U103" s="187">
        <v>4.5999999999999999E-2</v>
      </c>
      <c r="V103" s="187">
        <f>U103*H103</f>
        <v>0.184</v>
      </c>
      <c r="W103" s="187">
        <v>0</v>
      </c>
      <c r="X103" s="188">
        <f>W103*H103</f>
        <v>0</v>
      </c>
      <c r="AR103" s="16" t="s">
        <v>91</v>
      </c>
      <c r="AT103" s="16" t="s">
        <v>156</v>
      </c>
      <c r="AU103" s="16" t="s">
        <v>91</v>
      </c>
      <c r="AY103" s="16" t="s">
        <v>144</v>
      </c>
      <c r="BE103" s="189">
        <f>IF(O103="základní",K103,0)</f>
        <v>0</v>
      </c>
      <c r="BF103" s="189">
        <f>IF(O103="snížená",K103,0)</f>
        <v>0</v>
      </c>
      <c r="BG103" s="189">
        <f>IF(O103="zákl. přenesená",K103,0)</f>
        <v>0</v>
      </c>
      <c r="BH103" s="189">
        <f>IF(O103="sníž. přenesená",K103,0)</f>
        <v>0</v>
      </c>
      <c r="BI103" s="189">
        <f>IF(O103="nulová",K103,0)</f>
        <v>0</v>
      </c>
      <c r="BJ103" s="16" t="s">
        <v>23</v>
      </c>
      <c r="BK103" s="189">
        <f>ROUND(P103*H103,2)</f>
        <v>0</v>
      </c>
      <c r="BL103" s="16" t="s">
        <v>23</v>
      </c>
      <c r="BM103" s="16" t="s">
        <v>186</v>
      </c>
    </row>
    <row r="104" spans="2:65" s="11" customFormat="1" ht="11.25">
      <c r="B104" s="203"/>
      <c r="C104" s="204"/>
      <c r="D104" s="190" t="s">
        <v>161</v>
      </c>
      <c r="E104" s="205" t="s">
        <v>21</v>
      </c>
      <c r="F104" s="206" t="s">
        <v>183</v>
      </c>
      <c r="G104" s="204"/>
      <c r="H104" s="207">
        <v>4</v>
      </c>
      <c r="I104" s="208"/>
      <c r="J104" s="208"/>
      <c r="K104" s="204"/>
      <c r="L104" s="204"/>
      <c r="M104" s="209"/>
      <c r="N104" s="210"/>
      <c r="O104" s="211"/>
      <c r="P104" s="211"/>
      <c r="Q104" s="211"/>
      <c r="R104" s="211"/>
      <c r="S104" s="211"/>
      <c r="T104" s="211"/>
      <c r="U104" s="211"/>
      <c r="V104" s="211"/>
      <c r="W104" s="211"/>
      <c r="X104" s="212"/>
      <c r="AT104" s="213" t="s">
        <v>161</v>
      </c>
      <c r="AU104" s="213" t="s">
        <v>91</v>
      </c>
      <c r="AV104" s="11" t="s">
        <v>91</v>
      </c>
      <c r="AW104" s="11" t="s">
        <v>5</v>
      </c>
      <c r="AX104" s="11" t="s">
        <v>23</v>
      </c>
      <c r="AY104" s="213" t="s">
        <v>144</v>
      </c>
    </row>
    <row r="105" spans="2:65" s="1" customFormat="1" ht="16.5" customHeight="1">
      <c r="B105" s="32"/>
      <c r="C105" s="177" t="s">
        <v>187</v>
      </c>
      <c r="D105" s="177" t="s">
        <v>147</v>
      </c>
      <c r="E105" s="178" t="s">
        <v>188</v>
      </c>
      <c r="F105" s="179" t="s">
        <v>189</v>
      </c>
      <c r="G105" s="180" t="s">
        <v>150</v>
      </c>
      <c r="H105" s="181">
        <v>1</v>
      </c>
      <c r="I105" s="182"/>
      <c r="J105" s="182"/>
      <c r="K105" s="183">
        <f>ROUND(P105*H105,2)</f>
        <v>0</v>
      </c>
      <c r="L105" s="179" t="s">
        <v>151</v>
      </c>
      <c r="M105" s="36"/>
      <c r="N105" s="184" t="s">
        <v>21</v>
      </c>
      <c r="O105" s="185" t="s">
        <v>51</v>
      </c>
      <c r="P105" s="186">
        <f>I105+J105</f>
        <v>0</v>
      </c>
      <c r="Q105" s="186">
        <f>ROUND(I105*H105,2)</f>
        <v>0</v>
      </c>
      <c r="R105" s="186">
        <f>ROUND(J105*H105,2)</f>
        <v>0</v>
      </c>
      <c r="S105" s="57"/>
      <c r="T105" s="187">
        <f>S105*H105</f>
        <v>0</v>
      </c>
      <c r="U105" s="187">
        <v>2.8500000000000001E-3</v>
      </c>
      <c r="V105" s="187">
        <f>U105*H105</f>
        <v>2.8500000000000001E-3</v>
      </c>
      <c r="W105" s="187">
        <v>0</v>
      </c>
      <c r="X105" s="188">
        <f>W105*H105</f>
        <v>0</v>
      </c>
      <c r="AR105" s="16" t="s">
        <v>23</v>
      </c>
      <c r="AT105" s="16" t="s">
        <v>147</v>
      </c>
      <c r="AU105" s="16" t="s">
        <v>91</v>
      </c>
      <c r="AY105" s="16" t="s">
        <v>144</v>
      </c>
      <c r="BE105" s="189">
        <f>IF(O105="základní",K105,0)</f>
        <v>0</v>
      </c>
      <c r="BF105" s="189">
        <f>IF(O105="snížená",K105,0)</f>
        <v>0</v>
      </c>
      <c r="BG105" s="189">
        <f>IF(O105="zákl. přenesená",K105,0)</f>
        <v>0</v>
      </c>
      <c r="BH105" s="189">
        <f>IF(O105="sníž. přenesená",K105,0)</f>
        <v>0</v>
      </c>
      <c r="BI105" s="189">
        <f>IF(O105="nulová",K105,0)</f>
        <v>0</v>
      </c>
      <c r="BJ105" s="16" t="s">
        <v>23</v>
      </c>
      <c r="BK105" s="189">
        <f>ROUND(P105*H105,2)</f>
        <v>0</v>
      </c>
      <c r="BL105" s="16" t="s">
        <v>23</v>
      </c>
      <c r="BM105" s="16" t="s">
        <v>190</v>
      </c>
    </row>
    <row r="106" spans="2:65" s="1" customFormat="1" ht="195">
      <c r="B106" s="32"/>
      <c r="C106" s="33"/>
      <c r="D106" s="190" t="s">
        <v>153</v>
      </c>
      <c r="E106" s="33"/>
      <c r="F106" s="191" t="s">
        <v>174</v>
      </c>
      <c r="G106" s="33"/>
      <c r="H106" s="33"/>
      <c r="I106" s="101"/>
      <c r="J106" s="101"/>
      <c r="K106" s="33"/>
      <c r="L106" s="33"/>
      <c r="M106" s="36"/>
      <c r="N106" s="192"/>
      <c r="O106" s="57"/>
      <c r="P106" s="57"/>
      <c r="Q106" s="57"/>
      <c r="R106" s="57"/>
      <c r="S106" s="57"/>
      <c r="T106" s="57"/>
      <c r="U106" s="57"/>
      <c r="V106" s="57"/>
      <c r="W106" s="57"/>
      <c r="X106" s="58"/>
      <c r="AT106" s="16" t="s">
        <v>153</v>
      </c>
      <c r="AU106" s="16" t="s">
        <v>91</v>
      </c>
    </row>
    <row r="107" spans="2:65" s="11" customFormat="1" ht="11.25">
      <c r="B107" s="203"/>
      <c r="C107" s="204"/>
      <c r="D107" s="190" t="s">
        <v>161</v>
      </c>
      <c r="E107" s="205" t="s">
        <v>21</v>
      </c>
      <c r="F107" s="206" t="s">
        <v>191</v>
      </c>
      <c r="G107" s="204"/>
      <c r="H107" s="207">
        <v>1</v>
      </c>
      <c r="I107" s="208"/>
      <c r="J107" s="208"/>
      <c r="K107" s="204"/>
      <c r="L107" s="204"/>
      <c r="M107" s="209"/>
      <c r="N107" s="210"/>
      <c r="O107" s="211"/>
      <c r="P107" s="211"/>
      <c r="Q107" s="211"/>
      <c r="R107" s="211"/>
      <c r="S107" s="211"/>
      <c r="T107" s="211"/>
      <c r="U107" s="211"/>
      <c r="V107" s="211"/>
      <c r="W107" s="211"/>
      <c r="X107" s="212"/>
      <c r="AT107" s="213" t="s">
        <v>161</v>
      </c>
      <c r="AU107" s="213" t="s">
        <v>91</v>
      </c>
      <c r="AV107" s="11" t="s">
        <v>91</v>
      </c>
      <c r="AW107" s="11" t="s">
        <v>5</v>
      </c>
      <c r="AX107" s="11" t="s">
        <v>23</v>
      </c>
      <c r="AY107" s="213" t="s">
        <v>144</v>
      </c>
    </row>
    <row r="108" spans="2:65" s="1" customFormat="1" ht="16.5" customHeight="1">
      <c r="B108" s="32"/>
      <c r="C108" s="193" t="s">
        <v>192</v>
      </c>
      <c r="D108" s="193" t="s">
        <v>156</v>
      </c>
      <c r="E108" s="194" t="s">
        <v>193</v>
      </c>
      <c r="F108" s="195" t="s">
        <v>194</v>
      </c>
      <c r="G108" s="196" t="s">
        <v>150</v>
      </c>
      <c r="H108" s="197">
        <v>1</v>
      </c>
      <c r="I108" s="198"/>
      <c r="J108" s="199"/>
      <c r="K108" s="200">
        <f>ROUND(P108*H108,2)</f>
        <v>0</v>
      </c>
      <c r="L108" s="195" t="s">
        <v>151</v>
      </c>
      <c r="M108" s="201"/>
      <c r="N108" s="202" t="s">
        <v>21</v>
      </c>
      <c r="O108" s="185" t="s">
        <v>51</v>
      </c>
      <c r="P108" s="186">
        <f>I108+J108</f>
        <v>0</v>
      </c>
      <c r="Q108" s="186">
        <f>ROUND(I108*H108,2)</f>
        <v>0</v>
      </c>
      <c r="R108" s="186">
        <f>ROUND(J108*H108,2)</f>
        <v>0</v>
      </c>
      <c r="S108" s="57"/>
      <c r="T108" s="187">
        <f>S108*H108</f>
        <v>0</v>
      </c>
      <c r="U108" s="187">
        <v>4.8000000000000001E-2</v>
      </c>
      <c r="V108" s="187">
        <f>U108*H108</f>
        <v>4.8000000000000001E-2</v>
      </c>
      <c r="W108" s="187">
        <v>0</v>
      </c>
      <c r="X108" s="188">
        <f>W108*H108</f>
        <v>0</v>
      </c>
      <c r="AR108" s="16" t="s">
        <v>91</v>
      </c>
      <c r="AT108" s="16" t="s">
        <v>156</v>
      </c>
      <c r="AU108" s="16" t="s">
        <v>91</v>
      </c>
      <c r="AY108" s="16" t="s">
        <v>144</v>
      </c>
      <c r="BE108" s="189">
        <f>IF(O108="základní",K108,0)</f>
        <v>0</v>
      </c>
      <c r="BF108" s="189">
        <f>IF(O108="snížená",K108,0)</f>
        <v>0</v>
      </c>
      <c r="BG108" s="189">
        <f>IF(O108="zákl. přenesená",K108,0)</f>
        <v>0</v>
      </c>
      <c r="BH108" s="189">
        <f>IF(O108="sníž. přenesená",K108,0)</f>
        <v>0</v>
      </c>
      <c r="BI108" s="189">
        <f>IF(O108="nulová",K108,0)</f>
        <v>0</v>
      </c>
      <c r="BJ108" s="16" t="s">
        <v>23</v>
      </c>
      <c r="BK108" s="189">
        <f>ROUND(P108*H108,2)</f>
        <v>0</v>
      </c>
      <c r="BL108" s="16" t="s">
        <v>23</v>
      </c>
      <c r="BM108" s="16" t="s">
        <v>195</v>
      </c>
    </row>
    <row r="109" spans="2:65" s="11" customFormat="1" ht="11.25">
      <c r="B109" s="203"/>
      <c r="C109" s="204"/>
      <c r="D109" s="190" t="s">
        <v>161</v>
      </c>
      <c r="E109" s="205" t="s">
        <v>21</v>
      </c>
      <c r="F109" s="206" t="s">
        <v>191</v>
      </c>
      <c r="G109" s="204"/>
      <c r="H109" s="207">
        <v>1</v>
      </c>
      <c r="I109" s="208"/>
      <c r="J109" s="208"/>
      <c r="K109" s="204"/>
      <c r="L109" s="204"/>
      <c r="M109" s="209"/>
      <c r="N109" s="210"/>
      <c r="O109" s="211"/>
      <c r="P109" s="211"/>
      <c r="Q109" s="211"/>
      <c r="R109" s="211"/>
      <c r="S109" s="211"/>
      <c r="T109" s="211"/>
      <c r="U109" s="211"/>
      <c r="V109" s="211"/>
      <c r="W109" s="211"/>
      <c r="X109" s="212"/>
      <c r="AT109" s="213" t="s">
        <v>161</v>
      </c>
      <c r="AU109" s="213" t="s">
        <v>91</v>
      </c>
      <c r="AV109" s="11" t="s">
        <v>91</v>
      </c>
      <c r="AW109" s="11" t="s">
        <v>5</v>
      </c>
      <c r="AX109" s="11" t="s">
        <v>23</v>
      </c>
      <c r="AY109" s="213" t="s">
        <v>144</v>
      </c>
    </row>
    <row r="110" spans="2:65" s="1" customFormat="1" ht="16.5" customHeight="1">
      <c r="B110" s="32"/>
      <c r="C110" s="177" t="s">
        <v>9</v>
      </c>
      <c r="D110" s="177" t="s">
        <v>147</v>
      </c>
      <c r="E110" s="178" t="s">
        <v>196</v>
      </c>
      <c r="F110" s="179" t="s">
        <v>197</v>
      </c>
      <c r="G110" s="180" t="s">
        <v>150</v>
      </c>
      <c r="H110" s="181">
        <v>2</v>
      </c>
      <c r="I110" s="182"/>
      <c r="J110" s="182"/>
      <c r="K110" s="183">
        <f>ROUND(P110*H110,2)</f>
        <v>0</v>
      </c>
      <c r="L110" s="179" t="s">
        <v>151</v>
      </c>
      <c r="M110" s="36"/>
      <c r="N110" s="184" t="s">
        <v>21</v>
      </c>
      <c r="O110" s="185" t="s">
        <v>51</v>
      </c>
      <c r="P110" s="186">
        <f>I110+J110</f>
        <v>0</v>
      </c>
      <c r="Q110" s="186">
        <f>ROUND(I110*H110,2)</f>
        <v>0</v>
      </c>
      <c r="R110" s="186">
        <f>ROUND(J110*H110,2)</f>
        <v>0</v>
      </c>
      <c r="S110" s="57"/>
      <c r="T110" s="187">
        <f>S110*H110</f>
        <v>0</v>
      </c>
      <c r="U110" s="187">
        <v>2.8500000000000001E-3</v>
      </c>
      <c r="V110" s="187">
        <f>U110*H110</f>
        <v>5.7000000000000002E-3</v>
      </c>
      <c r="W110" s="187">
        <v>0</v>
      </c>
      <c r="X110" s="188">
        <f>W110*H110</f>
        <v>0</v>
      </c>
      <c r="AR110" s="16" t="s">
        <v>23</v>
      </c>
      <c r="AT110" s="16" t="s">
        <v>147</v>
      </c>
      <c r="AU110" s="16" t="s">
        <v>91</v>
      </c>
      <c r="AY110" s="16" t="s">
        <v>144</v>
      </c>
      <c r="BE110" s="189">
        <f>IF(O110="základní",K110,0)</f>
        <v>0</v>
      </c>
      <c r="BF110" s="189">
        <f>IF(O110="snížená",K110,0)</f>
        <v>0</v>
      </c>
      <c r="BG110" s="189">
        <f>IF(O110="zákl. přenesená",K110,0)</f>
        <v>0</v>
      </c>
      <c r="BH110" s="189">
        <f>IF(O110="sníž. přenesená",K110,0)</f>
        <v>0</v>
      </c>
      <c r="BI110" s="189">
        <f>IF(O110="nulová",K110,0)</f>
        <v>0</v>
      </c>
      <c r="BJ110" s="16" t="s">
        <v>23</v>
      </c>
      <c r="BK110" s="189">
        <f>ROUND(P110*H110,2)</f>
        <v>0</v>
      </c>
      <c r="BL110" s="16" t="s">
        <v>23</v>
      </c>
      <c r="BM110" s="16" t="s">
        <v>198</v>
      </c>
    </row>
    <row r="111" spans="2:65" s="1" customFormat="1" ht="195">
      <c r="B111" s="32"/>
      <c r="C111" s="33"/>
      <c r="D111" s="190" t="s">
        <v>153</v>
      </c>
      <c r="E111" s="33"/>
      <c r="F111" s="191" t="s">
        <v>174</v>
      </c>
      <c r="G111" s="33"/>
      <c r="H111" s="33"/>
      <c r="I111" s="101"/>
      <c r="J111" s="101"/>
      <c r="K111" s="33"/>
      <c r="L111" s="33"/>
      <c r="M111" s="36"/>
      <c r="N111" s="192"/>
      <c r="O111" s="57"/>
      <c r="P111" s="57"/>
      <c r="Q111" s="57"/>
      <c r="R111" s="57"/>
      <c r="S111" s="57"/>
      <c r="T111" s="57"/>
      <c r="U111" s="57"/>
      <c r="V111" s="57"/>
      <c r="W111" s="57"/>
      <c r="X111" s="58"/>
      <c r="AT111" s="16" t="s">
        <v>153</v>
      </c>
      <c r="AU111" s="16" t="s">
        <v>91</v>
      </c>
    </row>
    <row r="112" spans="2:65" s="11" customFormat="1" ht="11.25">
      <c r="B112" s="203"/>
      <c r="C112" s="204"/>
      <c r="D112" s="190" t="s">
        <v>161</v>
      </c>
      <c r="E112" s="205" t="s">
        <v>21</v>
      </c>
      <c r="F112" s="206" t="s">
        <v>199</v>
      </c>
      <c r="G112" s="204"/>
      <c r="H112" s="207">
        <v>2</v>
      </c>
      <c r="I112" s="208"/>
      <c r="J112" s="208"/>
      <c r="K112" s="204"/>
      <c r="L112" s="204"/>
      <c r="M112" s="209"/>
      <c r="N112" s="210"/>
      <c r="O112" s="211"/>
      <c r="P112" s="211"/>
      <c r="Q112" s="211"/>
      <c r="R112" s="211"/>
      <c r="S112" s="211"/>
      <c r="T112" s="211"/>
      <c r="U112" s="211"/>
      <c r="V112" s="211"/>
      <c r="W112" s="211"/>
      <c r="X112" s="212"/>
      <c r="AT112" s="213" t="s">
        <v>161</v>
      </c>
      <c r="AU112" s="213" t="s">
        <v>91</v>
      </c>
      <c r="AV112" s="11" t="s">
        <v>91</v>
      </c>
      <c r="AW112" s="11" t="s">
        <v>5</v>
      </c>
      <c r="AX112" s="11" t="s">
        <v>23</v>
      </c>
      <c r="AY112" s="213" t="s">
        <v>144</v>
      </c>
    </row>
    <row r="113" spans="2:65" s="1" customFormat="1" ht="16.5" customHeight="1">
      <c r="B113" s="32"/>
      <c r="C113" s="193" t="s">
        <v>200</v>
      </c>
      <c r="D113" s="193" t="s">
        <v>156</v>
      </c>
      <c r="E113" s="194" t="s">
        <v>201</v>
      </c>
      <c r="F113" s="195" t="s">
        <v>202</v>
      </c>
      <c r="G113" s="196" t="s">
        <v>150</v>
      </c>
      <c r="H113" s="197">
        <v>2</v>
      </c>
      <c r="I113" s="198"/>
      <c r="J113" s="199"/>
      <c r="K113" s="200">
        <f>ROUND(P113*H113,2)</f>
        <v>0</v>
      </c>
      <c r="L113" s="195" t="s">
        <v>151</v>
      </c>
      <c r="M113" s="201"/>
      <c r="N113" s="202" t="s">
        <v>21</v>
      </c>
      <c r="O113" s="185" t="s">
        <v>51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57"/>
      <c r="T113" s="187">
        <f>S113*H113</f>
        <v>0</v>
      </c>
      <c r="U113" s="187">
        <v>8.5000000000000006E-3</v>
      </c>
      <c r="V113" s="187">
        <f>U113*H113</f>
        <v>1.7000000000000001E-2</v>
      </c>
      <c r="W113" s="187">
        <v>0</v>
      </c>
      <c r="X113" s="188">
        <f>W113*H113</f>
        <v>0</v>
      </c>
      <c r="AR113" s="16" t="s">
        <v>91</v>
      </c>
      <c r="AT113" s="16" t="s">
        <v>156</v>
      </c>
      <c r="AU113" s="16" t="s">
        <v>91</v>
      </c>
      <c r="AY113" s="16" t="s">
        <v>144</v>
      </c>
      <c r="BE113" s="189">
        <f>IF(O113="základní",K113,0)</f>
        <v>0</v>
      </c>
      <c r="BF113" s="189">
        <f>IF(O113="snížená",K113,0)</f>
        <v>0</v>
      </c>
      <c r="BG113" s="189">
        <f>IF(O113="zákl. přenesená",K113,0)</f>
        <v>0</v>
      </c>
      <c r="BH113" s="189">
        <f>IF(O113="sníž. přenesená",K113,0)</f>
        <v>0</v>
      </c>
      <c r="BI113" s="189">
        <f>IF(O113="nulová",K113,0)</f>
        <v>0</v>
      </c>
      <c r="BJ113" s="16" t="s">
        <v>23</v>
      </c>
      <c r="BK113" s="189">
        <f>ROUND(P113*H113,2)</f>
        <v>0</v>
      </c>
      <c r="BL113" s="16" t="s">
        <v>23</v>
      </c>
      <c r="BM113" s="16" t="s">
        <v>203</v>
      </c>
    </row>
    <row r="114" spans="2:65" s="11" customFormat="1" ht="11.25">
      <c r="B114" s="203"/>
      <c r="C114" s="204"/>
      <c r="D114" s="190" t="s">
        <v>161</v>
      </c>
      <c r="E114" s="205" t="s">
        <v>21</v>
      </c>
      <c r="F114" s="206" t="s">
        <v>199</v>
      </c>
      <c r="G114" s="204"/>
      <c r="H114" s="207">
        <v>2</v>
      </c>
      <c r="I114" s="208"/>
      <c r="J114" s="208"/>
      <c r="K114" s="204"/>
      <c r="L114" s="204"/>
      <c r="M114" s="209"/>
      <c r="N114" s="210"/>
      <c r="O114" s="211"/>
      <c r="P114" s="211"/>
      <c r="Q114" s="211"/>
      <c r="R114" s="211"/>
      <c r="S114" s="211"/>
      <c r="T114" s="211"/>
      <c r="U114" s="211"/>
      <c r="V114" s="211"/>
      <c r="W114" s="211"/>
      <c r="X114" s="212"/>
      <c r="AT114" s="213" t="s">
        <v>161</v>
      </c>
      <c r="AU114" s="213" t="s">
        <v>91</v>
      </c>
      <c r="AV114" s="11" t="s">
        <v>91</v>
      </c>
      <c r="AW114" s="11" t="s">
        <v>5</v>
      </c>
      <c r="AX114" s="11" t="s">
        <v>23</v>
      </c>
      <c r="AY114" s="213" t="s">
        <v>144</v>
      </c>
    </row>
    <row r="115" spans="2:65" s="1" customFormat="1" ht="22.5" customHeight="1">
      <c r="B115" s="32"/>
      <c r="C115" s="177" t="s">
        <v>204</v>
      </c>
      <c r="D115" s="177" t="s">
        <v>147</v>
      </c>
      <c r="E115" s="178" t="s">
        <v>205</v>
      </c>
      <c r="F115" s="179" t="s">
        <v>206</v>
      </c>
      <c r="G115" s="180" t="s">
        <v>150</v>
      </c>
      <c r="H115" s="181">
        <v>2</v>
      </c>
      <c r="I115" s="182"/>
      <c r="J115" s="182"/>
      <c r="K115" s="183">
        <f>ROUND(P115*H115,2)</f>
        <v>0</v>
      </c>
      <c r="L115" s="179" t="s">
        <v>151</v>
      </c>
      <c r="M115" s="36"/>
      <c r="N115" s="184" t="s">
        <v>21</v>
      </c>
      <c r="O115" s="185" t="s">
        <v>51</v>
      </c>
      <c r="P115" s="186">
        <f>I115+J115</f>
        <v>0</v>
      </c>
      <c r="Q115" s="186">
        <f>ROUND(I115*H115,2)</f>
        <v>0</v>
      </c>
      <c r="R115" s="186">
        <f>ROUND(J115*H115,2)</f>
        <v>0</v>
      </c>
      <c r="S115" s="57"/>
      <c r="T115" s="187">
        <f>S115*H115</f>
        <v>0</v>
      </c>
      <c r="U115" s="187">
        <v>5.0800000000000003E-3</v>
      </c>
      <c r="V115" s="187">
        <f>U115*H115</f>
        <v>1.0160000000000001E-2</v>
      </c>
      <c r="W115" s="187">
        <v>0</v>
      </c>
      <c r="X115" s="188">
        <f>W115*H115</f>
        <v>0</v>
      </c>
      <c r="AR115" s="16" t="s">
        <v>23</v>
      </c>
      <c r="AT115" s="16" t="s">
        <v>147</v>
      </c>
      <c r="AU115" s="16" t="s">
        <v>91</v>
      </c>
      <c r="AY115" s="16" t="s">
        <v>144</v>
      </c>
      <c r="BE115" s="189">
        <f>IF(O115="základní",K115,0)</f>
        <v>0</v>
      </c>
      <c r="BF115" s="189">
        <f>IF(O115="snížená",K115,0)</f>
        <v>0</v>
      </c>
      <c r="BG115" s="189">
        <f>IF(O115="zákl. přenesená",K115,0)</f>
        <v>0</v>
      </c>
      <c r="BH115" s="189">
        <f>IF(O115="sníž. přenesená",K115,0)</f>
        <v>0</v>
      </c>
      <c r="BI115" s="189">
        <f>IF(O115="nulová",K115,0)</f>
        <v>0</v>
      </c>
      <c r="BJ115" s="16" t="s">
        <v>23</v>
      </c>
      <c r="BK115" s="189">
        <f>ROUND(P115*H115,2)</f>
        <v>0</v>
      </c>
      <c r="BL115" s="16" t="s">
        <v>23</v>
      </c>
      <c r="BM115" s="16" t="s">
        <v>207</v>
      </c>
    </row>
    <row r="116" spans="2:65" s="1" customFormat="1" ht="195">
      <c r="B116" s="32"/>
      <c r="C116" s="33"/>
      <c r="D116" s="190" t="s">
        <v>153</v>
      </c>
      <c r="E116" s="33"/>
      <c r="F116" s="191" t="s">
        <v>174</v>
      </c>
      <c r="G116" s="33"/>
      <c r="H116" s="33"/>
      <c r="I116" s="101"/>
      <c r="J116" s="101"/>
      <c r="K116" s="33"/>
      <c r="L116" s="33"/>
      <c r="M116" s="36"/>
      <c r="N116" s="192"/>
      <c r="O116" s="57"/>
      <c r="P116" s="57"/>
      <c r="Q116" s="57"/>
      <c r="R116" s="57"/>
      <c r="S116" s="57"/>
      <c r="T116" s="57"/>
      <c r="U116" s="57"/>
      <c r="V116" s="57"/>
      <c r="W116" s="57"/>
      <c r="X116" s="58"/>
      <c r="AT116" s="16" t="s">
        <v>153</v>
      </c>
      <c r="AU116" s="16" t="s">
        <v>91</v>
      </c>
    </row>
    <row r="117" spans="2:65" s="11" customFormat="1" ht="11.25">
      <c r="B117" s="203"/>
      <c r="C117" s="204"/>
      <c r="D117" s="190" t="s">
        <v>161</v>
      </c>
      <c r="E117" s="205" t="s">
        <v>21</v>
      </c>
      <c r="F117" s="206" t="s">
        <v>208</v>
      </c>
      <c r="G117" s="204"/>
      <c r="H117" s="207">
        <v>2</v>
      </c>
      <c r="I117" s="208"/>
      <c r="J117" s="208"/>
      <c r="K117" s="204"/>
      <c r="L117" s="204"/>
      <c r="M117" s="209"/>
      <c r="N117" s="210"/>
      <c r="O117" s="211"/>
      <c r="P117" s="211"/>
      <c r="Q117" s="211"/>
      <c r="R117" s="211"/>
      <c r="S117" s="211"/>
      <c r="T117" s="211"/>
      <c r="U117" s="211"/>
      <c r="V117" s="211"/>
      <c r="W117" s="211"/>
      <c r="X117" s="212"/>
      <c r="AT117" s="213" t="s">
        <v>161</v>
      </c>
      <c r="AU117" s="213" t="s">
        <v>91</v>
      </c>
      <c r="AV117" s="11" t="s">
        <v>91</v>
      </c>
      <c r="AW117" s="11" t="s">
        <v>5</v>
      </c>
      <c r="AX117" s="11" t="s">
        <v>23</v>
      </c>
      <c r="AY117" s="213" t="s">
        <v>144</v>
      </c>
    </row>
    <row r="118" spans="2:65" s="1" customFormat="1" ht="16.5" customHeight="1">
      <c r="B118" s="32"/>
      <c r="C118" s="193" t="s">
        <v>209</v>
      </c>
      <c r="D118" s="193" t="s">
        <v>156</v>
      </c>
      <c r="E118" s="194" t="s">
        <v>210</v>
      </c>
      <c r="F118" s="195" t="s">
        <v>211</v>
      </c>
      <c r="G118" s="196" t="s">
        <v>150</v>
      </c>
      <c r="H118" s="197">
        <v>2</v>
      </c>
      <c r="I118" s="198"/>
      <c r="J118" s="199"/>
      <c r="K118" s="200">
        <f>ROUND(P118*H118,2)</f>
        <v>0</v>
      </c>
      <c r="L118" s="195" t="s">
        <v>21</v>
      </c>
      <c r="M118" s="201"/>
      <c r="N118" s="202" t="s">
        <v>21</v>
      </c>
      <c r="O118" s="185" t="s">
        <v>51</v>
      </c>
      <c r="P118" s="186">
        <f>I118+J118</f>
        <v>0</v>
      </c>
      <c r="Q118" s="186">
        <f>ROUND(I118*H118,2)</f>
        <v>0</v>
      </c>
      <c r="R118" s="186">
        <f>ROUND(J118*H118,2)</f>
        <v>0</v>
      </c>
      <c r="S118" s="57"/>
      <c r="T118" s="187">
        <f>S118*H118</f>
        <v>0</v>
      </c>
      <c r="U118" s="187">
        <v>0.10199999999999999</v>
      </c>
      <c r="V118" s="187">
        <f>U118*H118</f>
        <v>0.20399999999999999</v>
      </c>
      <c r="W118" s="187">
        <v>0</v>
      </c>
      <c r="X118" s="188">
        <f>W118*H118</f>
        <v>0</v>
      </c>
      <c r="AR118" s="16" t="s">
        <v>91</v>
      </c>
      <c r="AT118" s="16" t="s">
        <v>156</v>
      </c>
      <c r="AU118" s="16" t="s">
        <v>91</v>
      </c>
      <c r="AY118" s="16" t="s">
        <v>144</v>
      </c>
      <c r="BE118" s="189">
        <f>IF(O118="základní",K118,0)</f>
        <v>0</v>
      </c>
      <c r="BF118" s="189">
        <f>IF(O118="snížená",K118,0)</f>
        <v>0</v>
      </c>
      <c r="BG118" s="189">
        <f>IF(O118="zákl. přenesená",K118,0)</f>
        <v>0</v>
      </c>
      <c r="BH118" s="189">
        <f>IF(O118="sníž. přenesená",K118,0)</f>
        <v>0</v>
      </c>
      <c r="BI118" s="189">
        <f>IF(O118="nulová",K118,0)</f>
        <v>0</v>
      </c>
      <c r="BJ118" s="16" t="s">
        <v>23</v>
      </c>
      <c r="BK118" s="189">
        <f>ROUND(P118*H118,2)</f>
        <v>0</v>
      </c>
      <c r="BL118" s="16" t="s">
        <v>23</v>
      </c>
      <c r="BM118" s="16" t="s">
        <v>212</v>
      </c>
    </row>
    <row r="119" spans="2:65" s="1" customFormat="1" ht="16.5" customHeight="1">
      <c r="B119" s="32"/>
      <c r="C119" s="177" t="s">
        <v>213</v>
      </c>
      <c r="D119" s="177" t="s">
        <v>147</v>
      </c>
      <c r="E119" s="178" t="s">
        <v>214</v>
      </c>
      <c r="F119" s="179" t="s">
        <v>215</v>
      </c>
      <c r="G119" s="180" t="s">
        <v>150</v>
      </c>
      <c r="H119" s="181">
        <v>2</v>
      </c>
      <c r="I119" s="182"/>
      <c r="J119" s="182"/>
      <c r="K119" s="183">
        <f>ROUND(P119*H119,2)</f>
        <v>0</v>
      </c>
      <c r="L119" s="179" t="s">
        <v>151</v>
      </c>
      <c r="M119" s="36"/>
      <c r="N119" s="184" t="s">
        <v>21</v>
      </c>
      <c r="O119" s="185" t="s">
        <v>51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57"/>
      <c r="T119" s="187">
        <f>S119*H119</f>
        <v>0</v>
      </c>
      <c r="U119" s="187">
        <v>4.8999999999999998E-3</v>
      </c>
      <c r="V119" s="187">
        <f>U119*H119</f>
        <v>9.7999999999999997E-3</v>
      </c>
      <c r="W119" s="187">
        <v>0</v>
      </c>
      <c r="X119" s="188">
        <f>W119*H119</f>
        <v>0</v>
      </c>
      <c r="AR119" s="16" t="s">
        <v>23</v>
      </c>
      <c r="AT119" s="16" t="s">
        <v>147</v>
      </c>
      <c r="AU119" s="16" t="s">
        <v>91</v>
      </c>
      <c r="AY119" s="16" t="s">
        <v>144</v>
      </c>
      <c r="BE119" s="189">
        <f>IF(O119="základní",K119,0)</f>
        <v>0</v>
      </c>
      <c r="BF119" s="189">
        <f>IF(O119="snížená",K119,0)</f>
        <v>0</v>
      </c>
      <c r="BG119" s="189">
        <f>IF(O119="zákl. přenesená",K119,0)</f>
        <v>0</v>
      </c>
      <c r="BH119" s="189">
        <f>IF(O119="sníž. přenesená",K119,0)</f>
        <v>0</v>
      </c>
      <c r="BI119" s="189">
        <f>IF(O119="nulová",K119,0)</f>
        <v>0</v>
      </c>
      <c r="BJ119" s="16" t="s">
        <v>23</v>
      </c>
      <c r="BK119" s="189">
        <f>ROUND(P119*H119,2)</f>
        <v>0</v>
      </c>
      <c r="BL119" s="16" t="s">
        <v>23</v>
      </c>
      <c r="BM119" s="16" t="s">
        <v>216</v>
      </c>
    </row>
    <row r="120" spans="2:65" s="1" customFormat="1" ht="195">
      <c r="B120" s="32"/>
      <c r="C120" s="33"/>
      <c r="D120" s="190" t="s">
        <v>153</v>
      </c>
      <c r="E120" s="33"/>
      <c r="F120" s="191" t="s">
        <v>174</v>
      </c>
      <c r="G120" s="33"/>
      <c r="H120" s="33"/>
      <c r="I120" s="101"/>
      <c r="J120" s="101"/>
      <c r="K120" s="33"/>
      <c r="L120" s="33"/>
      <c r="M120" s="36"/>
      <c r="N120" s="192"/>
      <c r="O120" s="57"/>
      <c r="P120" s="57"/>
      <c r="Q120" s="57"/>
      <c r="R120" s="57"/>
      <c r="S120" s="57"/>
      <c r="T120" s="57"/>
      <c r="U120" s="57"/>
      <c r="V120" s="57"/>
      <c r="W120" s="57"/>
      <c r="X120" s="58"/>
      <c r="AT120" s="16" t="s">
        <v>153</v>
      </c>
      <c r="AU120" s="16" t="s">
        <v>91</v>
      </c>
    </row>
    <row r="121" spans="2:65" s="11" customFormat="1" ht="11.25">
      <c r="B121" s="203"/>
      <c r="C121" s="204"/>
      <c r="D121" s="190" t="s">
        <v>161</v>
      </c>
      <c r="E121" s="205" t="s">
        <v>21</v>
      </c>
      <c r="F121" s="206" t="s">
        <v>217</v>
      </c>
      <c r="G121" s="204"/>
      <c r="H121" s="207">
        <v>2</v>
      </c>
      <c r="I121" s="208"/>
      <c r="J121" s="208"/>
      <c r="K121" s="204"/>
      <c r="L121" s="204"/>
      <c r="M121" s="209"/>
      <c r="N121" s="210"/>
      <c r="O121" s="211"/>
      <c r="P121" s="211"/>
      <c r="Q121" s="211"/>
      <c r="R121" s="211"/>
      <c r="S121" s="211"/>
      <c r="T121" s="211"/>
      <c r="U121" s="211"/>
      <c r="V121" s="211"/>
      <c r="W121" s="211"/>
      <c r="X121" s="212"/>
      <c r="AT121" s="213" t="s">
        <v>161</v>
      </c>
      <c r="AU121" s="213" t="s">
        <v>91</v>
      </c>
      <c r="AV121" s="11" t="s">
        <v>91</v>
      </c>
      <c r="AW121" s="11" t="s">
        <v>5</v>
      </c>
      <c r="AX121" s="11" t="s">
        <v>23</v>
      </c>
      <c r="AY121" s="213" t="s">
        <v>144</v>
      </c>
    </row>
    <row r="122" spans="2:65" s="1" customFormat="1" ht="16.5" customHeight="1">
      <c r="B122" s="32"/>
      <c r="C122" s="193" t="s">
        <v>218</v>
      </c>
      <c r="D122" s="193" t="s">
        <v>156</v>
      </c>
      <c r="E122" s="194" t="s">
        <v>219</v>
      </c>
      <c r="F122" s="195" t="s">
        <v>220</v>
      </c>
      <c r="G122" s="196" t="s">
        <v>150</v>
      </c>
      <c r="H122" s="197">
        <v>2</v>
      </c>
      <c r="I122" s="198"/>
      <c r="J122" s="199"/>
      <c r="K122" s="200">
        <f>ROUND(P122*H122,2)</f>
        <v>0</v>
      </c>
      <c r="L122" s="195" t="s">
        <v>151</v>
      </c>
      <c r="M122" s="201"/>
      <c r="N122" s="202" t="s">
        <v>21</v>
      </c>
      <c r="O122" s="185" t="s">
        <v>51</v>
      </c>
      <c r="P122" s="186">
        <f>I122+J122</f>
        <v>0</v>
      </c>
      <c r="Q122" s="186">
        <f>ROUND(I122*H122,2)</f>
        <v>0</v>
      </c>
      <c r="R122" s="186">
        <f>ROUND(J122*H122,2)</f>
        <v>0</v>
      </c>
      <c r="S122" s="57"/>
      <c r="T122" s="187">
        <f>S122*H122</f>
        <v>0</v>
      </c>
      <c r="U122" s="187">
        <v>8.3000000000000004E-2</v>
      </c>
      <c r="V122" s="187">
        <f>U122*H122</f>
        <v>0.16600000000000001</v>
      </c>
      <c r="W122" s="187">
        <v>0</v>
      </c>
      <c r="X122" s="188">
        <f>W122*H122</f>
        <v>0</v>
      </c>
      <c r="AR122" s="16" t="s">
        <v>91</v>
      </c>
      <c r="AT122" s="16" t="s">
        <v>156</v>
      </c>
      <c r="AU122" s="16" t="s">
        <v>91</v>
      </c>
      <c r="AY122" s="16" t="s">
        <v>144</v>
      </c>
      <c r="BE122" s="189">
        <f>IF(O122="základní",K122,0)</f>
        <v>0</v>
      </c>
      <c r="BF122" s="189">
        <f>IF(O122="snížená",K122,0)</f>
        <v>0</v>
      </c>
      <c r="BG122" s="189">
        <f>IF(O122="zákl. přenesená",K122,0)</f>
        <v>0</v>
      </c>
      <c r="BH122" s="189">
        <f>IF(O122="sníž. přenesená",K122,0)</f>
        <v>0</v>
      </c>
      <c r="BI122" s="189">
        <f>IF(O122="nulová",K122,0)</f>
        <v>0</v>
      </c>
      <c r="BJ122" s="16" t="s">
        <v>23</v>
      </c>
      <c r="BK122" s="189">
        <f>ROUND(P122*H122,2)</f>
        <v>0</v>
      </c>
      <c r="BL122" s="16" t="s">
        <v>23</v>
      </c>
      <c r="BM122" s="16" t="s">
        <v>221</v>
      </c>
    </row>
    <row r="123" spans="2:65" s="11" customFormat="1" ht="11.25">
      <c r="B123" s="203"/>
      <c r="C123" s="204"/>
      <c r="D123" s="190" t="s">
        <v>161</v>
      </c>
      <c r="E123" s="205" t="s">
        <v>21</v>
      </c>
      <c r="F123" s="206" t="s">
        <v>217</v>
      </c>
      <c r="G123" s="204"/>
      <c r="H123" s="207">
        <v>2</v>
      </c>
      <c r="I123" s="208"/>
      <c r="J123" s="208"/>
      <c r="K123" s="204"/>
      <c r="L123" s="204"/>
      <c r="M123" s="209"/>
      <c r="N123" s="210"/>
      <c r="O123" s="211"/>
      <c r="P123" s="211"/>
      <c r="Q123" s="211"/>
      <c r="R123" s="211"/>
      <c r="S123" s="211"/>
      <c r="T123" s="211"/>
      <c r="U123" s="211"/>
      <c r="V123" s="211"/>
      <c r="W123" s="211"/>
      <c r="X123" s="212"/>
      <c r="AT123" s="213" t="s">
        <v>161</v>
      </c>
      <c r="AU123" s="213" t="s">
        <v>91</v>
      </c>
      <c r="AV123" s="11" t="s">
        <v>91</v>
      </c>
      <c r="AW123" s="11" t="s">
        <v>5</v>
      </c>
      <c r="AX123" s="11" t="s">
        <v>23</v>
      </c>
      <c r="AY123" s="213" t="s">
        <v>144</v>
      </c>
    </row>
    <row r="124" spans="2:65" s="1" customFormat="1" ht="16.5" customHeight="1">
      <c r="B124" s="32"/>
      <c r="C124" s="177" t="s">
        <v>222</v>
      </c>
      <c r="D124" s="177" t="s">
        <v>147</v>
      </c>
      <c r="E124" s="178" t="s">
        <v>223</v>
      </c>
      <c r="F124" s="179" t="s">
        <v>224</v>
      </c>
      <c r="G124" s="180" t="s">
        <v>225</v>
      </c>
      <c r="H124" s="181">
        <v>10</v>
      </c>
      <c r="I124" s="182"/>
      <c r="J124" s="182"/>
      <c r="K124" s="183">
        <f>ROUND(P124*H124,2)</f>
        <v>0</v>
      </c>
      <c r="L124" s="179" t="s">
        <v>151</v>
      </c>
      <c r="M124" s="36"/>
      <c r="N124" s="184" t="s">
        <v>21</v>
      </c>
      <c r="O124" s="185" t="s">
        <v>51</v>
      </c>
      <c r="P124" s="186">
        <f>I124+J124</f>
        <v>0</v>
      </c>
      <c r="Q124" s="186">
        <f>ROUND(I124*H124,2)</f>
        <v>0</v>
      </c>
      <c r="R124" s="186">
        <f>ROUND(J124*H124,2)</f>
        <v>0</v>
      </c>
      <c r="S124" s="57"/>
      <c r="T124" s="187">
        <f>S124*H124</f>
        <v>0</v>
      </c>
      <c r="U124" s="187">
        <v>0</v>
      </c>
      <c r="V124" s="187">
        <f>U124*H124</f>
        <v>0</v>
      </c>
      <c r="W124" s="187">
        <v>0</v>
      </c>
      <c r="X124" s="188">
        <f>W124*H124</f>
        <v>0</v>
      </c>
      <c r="AR124" s="16" t="s">
        <v>23</v>
      </c>
      <c r="AT124" s="16" t="s">
        <v>147</v>
      </c>
      <c r="AU124" s="16" t="s">
        <v>91</v>
      </c>
      <c r="AY124" s="16" t="s">
        <v>144</v>
      </c>
      <c r="BE124" s="189">
        <f>IF(O124="základní",K124,0)</f>
        <v>0</v>
      </c>
      <c r="BF124" s="189">
        <f>IF(O124="snížená",K124,0)</f>
        <v>0</v>
      </c>
      <c r="BG124" s="189">
        <f>IF(O124="zákl. přenesená",K124,0)</f>
        <v>0</v>
      </c>
      <c r="BH124" s="189">
        <f>IF(O124="sníž. přenesená",K124,0)</f>
        <v>0</v>
      </c>
      <c r="BI124" s="189">
        <f>IF(O124="nulová",K124,0)</f>
        <v>0</v>
      </c>
      <c r="BJ124" s="16" t="s">
        <v>23</v>
      </c>
      <c r="BK124" s="189">
        <f>ROUND(P124*H124,2)</f>
        <v>0</v>
      </c>
      <c r="BL124" s="16" t="s">
        <v>23</v>
      </c>
      <c r="BM124" s="16" t="s">
        <v>226</v>
      </c>
    </row>
    <row r="125" spans="2:65" s="1" customFormat="1" ht="87.75">
      <c r="B125" s="32"/>
      <c r="C125" s="33"/>
      <c r="D125" s="190" t="s">
        <v>153</v>
      </c>
      <c r="E125" s="33"/>
      <c r="F125" s="191" t="s">
        <v>227</v>
      </c>
      <c r="G125" s="33"/>
      <c r="H125" s="33"/>
      <c r="I125" s="101"/>
      <c r="J125" s="101"/>
      <c r="K125" s="33"/>
      <c r="L125" s="33"/>
      <c r="M125" s="36"/>
      <c r="N125" s="192"/>
      <c r="O125" s="57"/>
      <c r="P125" s="57"/>
      <c r="Q125" s="57"/>
      <c r="R125" s="57"/>
      <c r="S125" s="57"/>
      <c r="T125" s="57"/>
      <c r="U125" s="57"/>
      <c r="V125" s="57"/>
      <c r="W125" s="57"/>
      <c r="X125" s="58"/>
      <c r="AT125" s="16" t="s">
        <v>153</v>
      </c>
      <c r="AU125" s="16" t="s">
        <v>91</v>
      </c>
    </row>
    <row r="126" spans="2:65" s="1" customFormat="1" ht="16.5" customHeight="1">
      <c r="B126" s="32"/>
      <c r="C126" s="177" t="s">
        <v>228</v>
      </c>
      <c r="D126" s="177" t="s">
        <v>147</v>
      </c>
      <c r="E126" s="178" t="s">
        <v>229</v>
      </c>
      <c r="F126" s="179" t="s">
        <v>230</v>
      </c>
      <c r="G126" s="180" t="s">
        <v>225</v>
      </c>
      <c r="H126" s="181">
        <v>10</v>
      </c>
      <c r="I126" s="182"/>
      <c r="J126" s="182"/>
      <c r="K126" s="183">
        <f>ROUND(P126*H126,2)</f>
        <v>0</v>
      </c>
      <c r="L126" s="179" t="s">
        <v>151</v>
      </c>
      <c r="M126" s="36"/>
      <c r="N126" s="184" t="s">
        <v>21</v>
      </c>
      <c r="O126" s="185" t="s">
        <v>51</v>
      </c>
      <c r="P126" s="186">
        <f>I126+J126</f>
        <v>0</v>
      </c>
      <c r="Q126" s="186">
        <f>ROUND(I126*H126,2)</f>
        <v>0</v>
      </c>
      <c r="R126" s="186">
        <f>ROUND(J126*H126,2)</f>
        <v>0</v>
      </c>
      <c r="S126" s="57"/>
      <c r="T126" s="187">
        <f>S126*H126</f>
        <v>0</v>
      </c>
      <c r="U126" s="187">
        <v>0</v>
      </c>
      <c r="V126" s="187">
        <f>U126*H126</f>
        <v>0</v>
      </c>
      <c r="W126" s="187">
        <v>0</v>
      </c>
      <c r="X126" s="188">
        <f>W126*H126</f>
        <v>0</v>
      </c>
      <c r="AR126" s="16" t="s">
        <v>23</v>
      </c>
      <c r="AT126" s="16" t="s">
        <v>147</v>
      </c>
      <c r="AU126" s="16" t="s">
        <v>91</v>
      </c>
      <c r="AY126" s="16" t="s">
        <v>144</v>
      </c>
      <c r="BE126" s="189">
        <f>IF(O126="základní",K126,0)</f>
        <v>0</v>
      </c>
      <c r="BF126" s="189">
        <f>IF(O126="snížená",K126,0)</f>
        <v>0</v>
      </c>
      <c r="BG126" s="189">
        <f>IF(O126="zákl. přenesená",K126,0)</f>
        <v>0</v>
      </c>
      <c r="BH126" s="189">
        <f>IF(O126="sníž. přenesená",K126,0)</f>
        <v>0</v>
      </c>
      <c r="BI126" s="189">
        <f>IF(O126="nulová",K126,0)</f>
        <v>0</v>
      </c>
      <c r="BJ126" s="16" t="s">
        <v>23</v>
      </c>
      <c r="BK126" s="189">
        <f>ROUND(P126*H126,2)</f>
        <v>0</v>
      </c>
      <c r="BL126" s="16" t="s">
        <v>23</v>
      </c>
      <c r="BM126" s="16" t="s">
        <v>231</v>
      </c>
    </row>
    <row r="127" spans="2:65" s="1" customFormat="1" ht="16.5" customHeight="1">
      <c r="B127" s="32"/>
      <c r="C127" s="177" t="s">
        <v>232</v>
      </c>
      <c r="D127" s="177" t="s">
        <v>147</v>
      </c>
      <c r="E127" s="178" t="s">
        <v>233</v>
      </c>
      <c r="F127" s="179" t="s">
        <v>234</v>
      </c>
      <c r="G127" s="180" t="s">
        <v>150</v>
      </c>
      <c r="H127" s="181">
        <v>6</v>
      </c>
      <c r="I127" s="182"/>
      <c r="J127" s="182"/>
      <c r="K127" s="183">
        <f>ROUND(P127*H127,2)</f>
        <v>0</v>
      </c>
      <c r="L127" s="179" t="s">
        <v>151</v>
      </c>
      <c r="M127" s="36"/>
      <c r="N127" s="184" t="s">
        <v>21</v>
      </c>
      <c r="O127" s="185" t="s">
        <v>51</v>
      </c>
      <c r="P127" s="186">
        <f>I127+J127</f>
        <v>0</v>
      </c>
      <c r="Q127" s="186">
        <f>ROUND(I127*H127,2)</f>
        <v>0</v>
      </c>
      <c r="R127" s="186">
        <f>ROUND(J127*H127,2)</f>
        <v>0</v>
      </c>
      <c r="S127" s="57"/>
      <c r="T127" s="187">
        <f>S127*H127</f>
        <v>0</v>
      </c>
      <c r="U127" s="187">
        <v>0.46009</v>
      </c>
      <c r="V127" s="187">
        <f>U127*H127</f>
        <v>2.7605399999999998</v>
      </c>
      <c r="W127" s="187">
        <v>0</v>
      </c>
      <c r="X127" s="188">
        <f>W127*H127</f>
        <v>0</v>
      </c>
      <c r="AR127" s="16" t="s">
        <v>23</v>
      </c>
      <c r="AT127" s="16" t="s">
        <v>147</v>
      </c>
      <c r="AU127" s="16" t="s">
        <v>91</v>
      </c>
      <c r="AY127" s="16" t="s">
        <v>144</v>
      </c>
      <c r="BE127" s="189">
        <f>IF(O127="základní",K127,0)</f>
        <v>0</v>
      </c>
      <c r="BF127" s="189">
        <f>IF(O127="snížená",K127,0)</f>
        <v>0</v>
      </c>
      <c r="BG127" s="189">
        <f>IF(O127="zákl. přenesená",K127,0)</f>
        <v>0</v>
      </c>
      <c r="BH127" s="189">
        <f>IF(O127="sníž. přenesená",K127,0)</f>
        <v>0</v>
      </c>
      <c r="BI127" s="189">
        <f>IF(O127="nulová",K127,0)</f>
        <v>0</v>
      </c>
      <c r="BJ127" s="16" t="s">
        <v>23</v>
      </c>
      <c r="BK127" s="189">
        <f>ROUND(P127*H127,2)</f>
        <v>0</v>
      </c>
      <c r="BL127" s="16" t="s">
        <v>23</v>
      </c>
      <c r="BM127" s="16" t="s">
        <v>235</v>
      </c>
    </row>
    <row r="128" spans="2:65" s="1" customFormat="1" ht="87.75">
      <c r="B128" s="32"/>
      <c r="C128" s="33"/>
      <c r="D128" s="190" t="s">
        <v>153</v>
      </c>
      <c r="E128" s="33"/>
      <c r="F128" s="191" t="s">
        <v>227</v>
      </c>
      <c r="G128" s="33"/>
      <c r="H128" s="33"/>
      <c r="I128" s="101"/>
      <c r="J128" s="101"/>
      <c r="K128" s="33"/>
      <c r="L128" s="33"/>
      <c r="M128" s="36"/>
      <c r="N128" s="192"/>
      <c r="O128" s="57"/>
      <c r="P128" s="57"/>
      <c r="Q128" s="57"/>
      <c r="R128" s="57"/>
      <c r="S128" s="57"/>
      <c r="T128" s="57"/>
      <c r="U128" s="57"/>
      <c r="V128" s="57"/>
      <c r="W128" s="57"/>
      <c r="X128" s="58"/>
      <c r="AT128" s="16" t="s">
        <v>153</v>
      </c>
      <c r="AU128" s="16" t="s">
        <v>91</v>
      </c>
    </row>
    <row r="129" spans="2:65" s="1" customFormat="1" ht="16.5" customHeight="1">
      <c r="B129" s="32"/>
      <c r="C129" s="177" t="s">
        <v>236</v>
      </c>
      <c r="D129" s="177" t="s">
        <v>147</v>
      </c>
      <c r="E129" s="178" t="s">
        <v>237</v>
      </c>
      <c r="F129" s="179" t="s">
        <v>238</v>
      </c>
      <c r="G129" s="180" t="s">
        <v>225</v>
      </c>
      <c r="H129" s="181">
        <v>15</v>
      </c>
      <c r="I129" s="182"/>
      <c r="J129" s="182"/>
      <c r="K129" s="183">
        <f>ROUND(P129*H129,2)</f>
        <v>0</v>
      </c>
      <c r="L129" s="179" t="s">
        <v>151</v>
      </c>
      <c r="M129" s="36"/>
      <c r="N129" s="184" t="s">
        <v>21</v>
      </c>
      <c r="O129" s="185" t="s">
        <v>51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57"/>
      <c r="T129" s="187">
        <f>S129*H129</f>
        <v>0</v>
      </c>
      <c r="U129" s="187">
        <v>0</v>
      </c>
      <c r="V129" s="187">
        <f>U129*H129</f>
        <v>0</v>
      </c>
      <c r="W129" s="187">
        <v>0</v>
      </c>
      <c r="X129" s="188">
        <f>W129*H129</f>
        <v>0</v>
      </c>
      <c r="AR129" s="16" t="s">
        <v>23</v>
      </c>
      <c r="AT129" s="16" t="s">
        <v>147</v>
      </c>
      <c r="AU129" s="16" t="s">
        <v>91</v>
      </c>
      <c r="AY129" s="16" t="s">
        <v>144</v>
      </c>
      <c r="BE129" s="189">
        <f>IF(O129="základní",K129,0)</f>
        <v>0</v>
      </c>
      <c r="BF129" s="189">
        <f>IF(O129="snížená",K129,0)</f>
        <v>0</v>
      </c>
      <c r="BG129" s="189">
        <f>IF(O129="zákl. přenesená",K129,0)</f>
        <v>0</v>
      </c>
      <c r="BH129" s="189">
        <f>IF(O129="sníž. přenesená",K129,0)</f>
        <v>0</v>
      </c>
      <c r="BI129" s="189">
        <f>IF(O129="nulová",K129,0)</f>
        <v>0</v>
      </c>
      <c r="BJ129" s="16" t="s">
        <v>23</v>
      </c>
      <c r="BK129" s="189">
        <f>ROUND(P129*H129,2)</f>
        <v>0</v>
      </c>
      <c r="BL129" s="16" t="s">
        <v>23</v>
      </c>
      <c r="BM129" s="16" t="s">
        <v>239</v>
      </c>
    </row>
    <row r="130" spans="2:65" s="1" customFormat="1" ht="87.75">
      <c r="B130" s="32"/>
      <c r="C130" s="33"/>
      <c r="D130" s="190" t="s">
        <v>153</v>
      </c>
      <c r="E130" s="33"/>
      <c r="F130" s="191" t="s">
        <v>227</v>
      </c>
      <c r="G130" s="33"/>
      <c r="H130" s="33"/>
      <c r="I130" s="101"/>
      <c r="J130" s="101"/>
      <c r="K130" s="33"/>
      <c r="L130" s="33"/>
      <c r="M130" s="36"/>
      <c r="N130" s="192"/>
      <c r="O130" s="57"/>
      <c r="P130" s="57"/>
      <c r="Q130" s="57"/>
      <c r="R130" s="57"/>
      <c r="S130" s="57"/>
      <c r="T130" s="57"/>
      <c r="U130" s="57"/>
      <c r="V130" s="57"/>
      <c r="W130" s="57"/>
      <c r="X130" s="58"/>
      <c r="AT130" s="16" t="s">
        <v>153</v>
      </c>
      <c r="AU130" s="16" t="s">
        <v>91</v>
      </c>
    </row>
    <row r="131" spans="2:65" s="1" customFormat="1" ht="16.5" customHeight="1">
      <c r="B131" s="32"/>
      <c r="C131" s="177" t="s">
        <v>240</v>
      </c>
      <c r="D131" s="177" t="s">
        <v>147</v>
      </c>
      <c r="E131" s="178" t="s">
        <v>241</v>
      </c>
      <c r="F131" s="179" t="s">
        <v>242</v>
      </c>
      <c r="G131" s="180" t="s">
        <v>225</v>
      </c>
      <c r="H131" s="181">
        <v>15</v>
      </c>
      <c r="I131" s="182"/>
      <c r="J131" s="182"/>
      <c r="K131" s="183">
        <f>ROUND(P131*H131,2)</f>
        <v>0</v>
      </c>
      <c r="L131" s="179" t="s">
        <v>151</v>
      </c>
      <c r="M131" s="36"/>
      <c r="N131" s="184" t="s">
        <v>21</v>
      </c>
      <c r="O131" s="185" t="s">
        <v>51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57"/>
      <c r="T131" s="187">
        <f>S131*H131</f>
        <v>0</v>
      </c>
      <c r="U131" s="187">
        <v>0</v>
      </c>
      <c r="V131" s="187">
        <f>U131*H131</f>
        <v>0</v>
      </c>
      <c r="W131" s="187">
        <v>0</v>
      </c>
      <c r="X131" s="188">
        <f>W131*H131</f>
        <v>0</v>
      </c>
      <c r="AR131" s="16" t="s">
        <v>23</v>
      </c>
      <c r="AT131" s="16" t="s">
        <v>147</v>
      </c>
      <c r="AU131" s="16" t="s">
        <v>91</v>
      </c>
      <c r="AY131" s="16" t="s">
        <v>144</v>
      </c>
      <c r="BE131" s="189">
        <f>IF(O131="základní",K131,0)</f>
        <v>0</v>
      </c>
      <c r="BF131" s="189">
        <f>IF(O131="snížená",K131,0)</f>
        <v>0</v>
      </c>
      <c r="BG131" s="189">
        <f>IF(O131="zákl. přenesená",K131,0)</f>
        <v>0</v>
      </c>
      <c r="BH131" s="189">
        <f>IF(O131="sníž. přenesená",K131,0)</f>
        <v>0</v>
      </c>
      <c r="BI131" s="189">
        <f>IF(O131="nulová",K131,0)</f>
        <v>0</v>
      </c>
      <c r="BJ131" s="16" t="s">
        <v>23</v>
      </c>
      <c r="BK131" s="189">
        <f>ROUND(P131*H131,2)</f>
        <v>0</v>
      </c>
      <c r="BL131" s="16" t="s">
        <v>23</v>
      </c>
      <c r="BM131" s="16" t="s">
        <v>243</v>
      </c>
    </row>
    <row r="132" spans="2:65" s="1" customFormat="1" ht="29.25">
      <c r="B132" s="32"/>
      <c r="C132" s="33"/>
      <c r="D132" s="190" t="s">
        <v>153</v>
      </c>
      <c r="E132" s="33"/>
      <c r="F132" s="191" t="s">
        <v>244</v>
      </c>
      <c r="G132" s="33"/>
      <c r="H132" s="33"/>
      <c r="I132" s="101"/>
      <c r="J132" s="101"/>
      <c r="K132" s="33"/>
      <c r="L132" s="33"/>
      <c r="M132" s="36"/>
      <c r="N132" s="192"/>
      <c r="O132" s="57"/>
      <c r="P132" s="57"/>
      <c r="Q132" s="57"/>
      <c r="R132" s="57"/>
      <c r="S132" s="57"/>
      <c r="T132" s="57"/>
      <c r="U132" s="57"/>
      <c r="V132" s="57"/>
      <c r="W132" s="57"/>
      <c r="X132" s="58"/>
      <c r="AT132" s="16" t="s">
        <v>153</v>
      </c>
      <c r="AU132" s="16" t="s">
        <v>91</v>
      </c>
    </row>
    <row r="133" spans="2:65" s="1" customFormat="1" ht="16.5" customHeight="1">
      <c r="B133" s="32"/>
      <c r="C133" s="177" t="s">
        <v>245</v>
      </c>
      <c r="D133" s="177" t="s">
        <v>147</v>
      </c>
      <c r="E133" s="178" t="s">
        <v>246</v>
      </c>
      <c r="F133" s="179" t="s">
        <v>247</v>
      </c>
      <c r="G133" s="180" t="s">
        <v>150</v>
      </c>
      <c r="H133" s="181">
        <v>10</v>
      </c>
      <c r="I133" s="182"/>
      <c r="J133" s="182"/>
      <c r="K133" s="183">
        <f>ROUND(P133*H133,2)</f>
        <v>0</v>
      </c>
      <c r="L133" s="179" t="s">
        <v>151</v>
      </c>
      <c r="M133" s="36"/>
      <c r="N133" s="184" t="s">
        <v>21</v>
      </c>
      <c r="O133" s="185" t="s">
        <v>51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57"/>
      <c r="T133" s="187">
        <f>S133*H133</f>
        <v>0</v>
      </c>
      <c r="U133" s="187">
        <v>1.6000000000000001E-4</v>
      </c>
      <c r="V133" s="187">
        <f>U133*H133</f>
        <v>1.6000000000000001E-3</v>
      </c>
      <c r="W133" s="187">
        <v>0</v>
      </c>
      <c r="X133" s="188">
        <f>W133*H133</f>
        <v>0</v>
      </c>
      <c r="AR133" s="16" t="s">
        <v>23</v>
      </c>
      <c r="AT133" s="16" t="s">
        <v>147</v>
      </c>
      <c r="AU133" s="16" t="s">
        <v>91</v>
      </c>
      <c r="AY133" s="16" t="s">
        <v>144</v>
      </c>
      <c r="BE133" s="189">
        <f>IF(O133="základní",K133,0)</f>
        <v>0</v>
      </c>
      <c r="BF133" s="189">
        <f>IF(O133="snížená",K133,0)</f>
        <v>0</v>
      </c>
      <c r="BG133" s="189">
        <f>IF(O133="zákl. přenesená",K133,0)</f>
        <v>0</v>
      </c>
      <c r="BH133" s="189">
        <f>IF(O133="sníž. přenesená",K133,0)</f>
        <v>0</v>
      </c>
      <c r="BI133" s="189">
        <f>IF(O133="nulová",K133,0)</f>
        <v>0</v>
      </c>
      <c r="BJ133" s="16" t="s">
        <v>23</v>
      </c>
      <c r="BK133" s="189">
        <f>ROUND(P133*H133,2)</f>
        <v>0</v>
      </c>
      <c r="BL133" s="16" t="s">
        <v>23</v>
      </c>
      <c r="BM133" s="16" t="s">
        <v>248</v>
      </c>
    </row>
    <row r="134" spans="2:65" s="1" customFormat="1" ht="58.5">
      <c r="B134" s="32"/>
      <c r="C134" s="33"/>
      <c r="D134" s="190" t="s">
        <v>153</v>
      </c>
      <c r="E134" s="33"/>
      <c r="F134" s="191" t="s">
        <v>249</v>
      </c>
      <c r="G134" s="33"/>
      <c r="H134" s="33"/>
      <c r="I134" s="101"/>
      <c r="J134" s="101"/>
      <c r="K134" s="33"/>
      <c r="L134" s="33"/>
      <c r="M134" s="36"/>
      <c r="N134" s="192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AT134" s="16" t="s">
        <v>153</v>
      </c>
      <c r="AU134" s="16" t="s">
        <v>91</v>
      </c>
    </row>
    <row r="135" spans="2:65" s="1" customFormat="1" ht="16.5" customHeight="1">
      <c r="B135" s="32"/>
      <c r="C135" s="177" t="s">
        <v>250</v>
      </c>
      <c r="D135" s="177" t="s">
        <v>147</v>
      </c>
      <c r="E135" s="178" t="s">
        <v>251</v>
      </c>
      <c r="F135" s="179" t="s">
        <v>252</v>
      </c>
      <c r="G135" s="180" t="s">
        <v>253</v>
      </c>
      <c r="H135" s="181">
        <v>1</v>
      </c>
      <c r="I135" s="182"/>
      <c r="J135" s="182"/>
      <c r="K135" s="183">
        <f t="shared" ref="K135:K160" si="1">ROUND(P135*H135,2)</f>
        <v>0</v>
      </c>
      <c r="L135" s="179" t="s">
        <v>21</v>
      </c>
      <c r="M135" s="36"/>
      <c r="N135" s="184" t="s">
        <v>21</v>
      </c>
      <c r="O135" s="185" t="s">
        <v>51</v>
      </c>
      <c r="P135" s="186">
        <f t="shared" ref="P135:P160" si="2">I135+J135</f>
        <v>0</v>
      </c>
      <c r="Q135" s="186">
        <f t="shared" ref="Q135:Q160" si="3">ROUND(I135*H135,2)</f>
        <v>0</v>
      </c>
      <c r="R135" s="186">
        <f t="shared" ref="R135:R160" si="4">ROUND(J135*H135,2)</f>
        <v>0</v>
      </c>
      <c r="S135" s="57"/>
      <c r="T135" s="187">
        <f t="shared" ref="T135:T160" si="5">S135*H135</f>
        <v>0</v>
      </c>
      <c r="U135" s="187">
        <v>0</v>
      </c>
      <c r="V135" s="187">
        <f t="shared" ref="V135:V160" si="6">U135*H135</f>
        <v>0</v>
      </c>
      <c r="W135" s="187">
        <v>0</v>
      </c>
      <c r="X135" s="188">
        <f t="shared" ref="X135:X160" si="7">W135*H135</f>
        <v>0</v>
      </c>
      <c r="AR135" s="16" t="s">
        <v>23</v>
      </c>
      <c r="AT135" s="16" t="s">
        <v>147</v>
      </c>
      <c r="AU135" s="16" t="s">
        <v>91</v>
      </c>
      <c r="AY135" s="16" t="s">
        <v>144</v>
      </c>
      <c r="BE135" s="189">
        <f t="shared" ref="BE135:BE160" si="8">IF(O135="základní",K135,0)</f>
        <v>0</v>
      </c>
      <c r="BF135" s="189">
        <f t="shared" ref="BF135:BF160" si="9">IF(O135="snížená",K135,0)</f>
        <v>0</v>
      </c>
      <c r="BG135" s="189">
        <f t="shared" ref="BG135:BG160" si="10">IF(O135="zákl. přenesená",K135,0)</f>
        <v>0</v>
      </c>
      <c r="BH135" s="189">
        <f t="shared" ref="BH135:BH160" si="11">IF(O135="sníž. přenesená",K135,0)</f>
        <v>0</v>
      </c>
      <c r="BI135" s="189">
        <f t="shared" ref="BI135:BI160" si="12">IF(O135="nulová",K135,0)</f>
        <v>0</v>
      </c>
      <c r="BJ135" s="16" t="s">
        <v>23</v>
      </c>
      <c r="BK135" s="189">
        <f t="shared" ref="BK135:BK160" si="13">ROUND(P135*H135,2)</f>
        <v>0</v>
      </c>
      <c r="BL135" s="16" t="s">
        <v>23</v>
      </c>
      <c r="BM135" s="16" t="s">
        <v>254</v>
      </c>
    </row>
    <row r="136" spans="2:65" s="1" customFormat="1" ht="16.5" customHeight="1">
      <c r="B136" s="32"/>
      <c r="C136" s="177" t="s">
        <v>255</v>
      </c>
      <c r="D136" s="177" t="s">
        <v>147</v>
      </c>
      <c r="E136" s="178" t="s">
        <v>256</v>
      </c>
      <c r="F136" s="179" t="s">
        <v>257</v>
      </c>
      <c r="G136" s="180" t="s">
        <v>150</v>
      </c>
      <c r="H136" s="181">
        <v>1</v>
      </c>
      <c r="I136" s="182"/>
      <c r="J136" s="182"/>
      <c r="K136" s="183">
        <f t="shared" si="1"/>
        <v>0</v>
      </c>
      <c r="L136" s="179" t="s">
        <v>21</v>
      </c>
      <c r="M136" s="36"/>
      <c r="N136" s="184" t="s">
        <v>21</v>
      </c>
      <c r="O136" s="185" t="s">
        <v>51</v>
      </c>
      <c r="P136" s="186">
        <f t="shared" si="2"/>
        <v>0</v>
      </c>
      <c r="Q136" s="186">
        <f t="shared" si="3"/>
        <v>0</v>
      </c>
      <c r="R136" s="186">
        <f t="shared" si="4"/>
        <v>0</v>
      </c>
      <c r="S136" s="57"/>
      <c r="T136" s="187">
        <f t="shared" si="5"/>
        <v>0</v>
      </c>
      <c r="U136" s="187">
        <v>0</v>
      </c>
      <c r="V136" s="187">
        <f t="shared" si="6"/>
        <v>0</v>
      </c>
      <c r="W136" s="187">
        <v>0</v>
      </c>
      <c r="X136" s="188">
        <f t="shared" si="7"/>
        <v>0</v>
      </c>
      <c r="AR136" s="16" t="s">
        <v>159</v>
      </c>
      <c r="AT136" s="16" t="s">
        <v>147</v>
      </c>
      <c r="AU136" s="16" t="s">
        <v>91</v>
      </c>
      <c r="AY136" s="16" t="s">
        <v>144</v>
      </c>
      <c r="BE136" s="189">
        <f t="shared" si="8"/>
        <v>0</v>
      </c>
      <c r="BF136" s="189">
        <f t="shared" si="9"/>
        <v>0</v>
      </c>
      <c r="BG136" s="189">
        <f t="shared" si="10"/>
        <v>0</v>
      </c>
      <c r="BH136" s="189">
        <f t="shared" si="11"/>
        <v>0</v>
      </c>
      <c r="BI136" s="189">
        <f t="shared" si="12"/>
        <v>0</v>
      </c>
      <c r="BJ136" s="16" t="s">
        <v>23</v>
      </c>
      <c r="BK136" s="189">
        <f t="shared" si="13"/>
        <v>0</v>
      </c>
      <c r="BL136" s="16" t="s">
        <v>159</v>
      </c>
      <c r="BM136" s="16" t="s">
        <v>258</v>
      </c>
    </row>
    <row r="137" spans="2:65" s="1" customFormat="1" ht="16.5" customHeight="1">
      <c r="B137" s="32"/>
      <c r="C137" s="177" t="s">
        <v>259</v>
      </c>
      <c r="D137" s="177" t="s">
        <v>147</v>
      </c>
      <c r="E137" s="178" t="s">
        <v>260</v>
      </c>
      <c r="F137" s="179" t="s">
        <v>261</v>
      </c>
      <c r="G137" s="180" t="s">
        <v>150</v>
      </c>
      <c r="H137" s="181">
        <v>1</v>
      </c>
      <c r="I137" s="182"/>
      <c r="J137" s="182"/>
      <c r="K137" s="183">
        <f t="shared" si="1"/>
        <v>0</v>
      </c>
      <c r="L137" s="179" t="s">
        <v>21</v>
      </c>
      <c r="M137" s="36"/>
      <c r="N137" s="184" t="s">
        <v>21</v>
      </c>
      <c r="O137" s="185" t="s">
        <v>51</v>
      </c>
      <c r="P137" s="186">
        <f t="shared" si="2"/>
        <v>0</v>
      </c>
      <c r="Q137" s="186">
        <f t="shared" si="3"/>
        <v>0</v>
      </c>
      <c r="R137" s="186">
        <f t="shared" si="4"/>
        <v>0</v>
      </c>
      <c r="S137" s="57"/>
      <c r="T137" s="187">
        <f t="shared" si="5"/>
        <v>0</v>
      </c>
      <c r="U137" s="187">
        <v>0</v>
      </c>
      <c r="V137" s="187">
        <f t="shared" si="6"/>
        <v>0</v>
      </c>
      <c r="W137" s="187">
        <v>0</v>
      </c>
      <c r="X137" s="188">
        <f t="shared" si="7"/>
        <v>0</v>
      </c>
      <c r="AR137" s="16" t="s">
        <v>159</v>
      </c>
      <c r="AT137" s="16" t="s">
        <v>147</v>
      </c>
      <c r="AU137" s="16" t="s">
        <v>91</v>
      </c>
      <c r="AY137" s="16" t="s">
        <v>144</v>
      </c>
      <c r="BE137" s="189">
        <f t="shared" si="8"/>
        <v>0</v>
      </c>
      <c r="BF137" s="189">
        <f t="shared" si="9"/>
        <v>0</v>
      </c>
      <c r="BG137" s="189">
        <f t="shared" si="10"/>
        <v>0</v>
      </c>
      <c r="BH137" s="189">
        <f t="shared" si="11"/>
        <v>0</v>
      </c>
      <c r="BI137" s="189">
        <f t="shared" si="12"/>
        <v>0</v>
      </c>
      <c r="BJ137" s="16" t="s">
        <v>23</v>
      </c>
      <c r="BK137" s="189">
        <f t="shared" si="13"/>
        <v>0</v>
      </c>
      <c r="BL137" s="16" t="s">
        <v>159</v>
      </c>
      <c r="BM137" s="16" t="s">
        <v>262</v>
      </c>
    </row>
    <row r="138" spans="2:65" s="1" customFormat="1" ht="16.5" customHeight="1">
      <c r="B138" s="32"/>
      <c r="C138" s="177" t="s">
        <v>263</v>
      </c>
      <c r="D138" s="177" t="s">
        <v>147</v>
      </c>
      <c r="E138" s="178" t="s">
        <v>264</v>
      </c>
      <c r="F138" s="179" t="s">
        <v>265</v>
      </c>
      <c r="G138" s="180" t="s">
        <v>150</v>
      </c>
      <c r="H138" s="181">
        <v>6</v>
      </c>
      <c r="I138" s="182"/>
      <c r="J138" s="182"/>
      <c r="K138" s="183">
        <f t="shared" si="1"/>
        <v>0</v>
      </c>
      <c r="L138" s="179" t="s">
        <v>21</v>
      </c>
      <c r="M138" s="36"/>
      <c r="N138" s="184" t="s">
        <v>21</v>
      </c>
      <c r="O138" s="185" t="s">
        <v>51</v>
      </c>
      <c r="P138" s="186">
        <f t="shared" si="2"/>
        <v>0</v>
      </c>
      <c r="Q138" s="186">
        <f t="shared" si="3"/>
        <v>0</v>
      </c>
      <c r="R138" s="186">
        <f t="shared" si="4"/>
        <v>0</v>
      </c>
      <c r="S138" s="57"/>
      <c r="T138" s="187">
        <f t="shared" si="5"/>
        <v>0</v>
      </c>
      <c r="U138" s="187">
        <v>0</v>
      </c>
      <c r="V138" s="187">
        <f t="shared" si="6"/>
        <v>0</v>
      </c>
      <c r="W138" s="187">
        <v>0</v>
      </c>
      <c r="X138" s="188">
        <f t="shared" si="7"/>
        <v>0</v>
      </c>
      <c r="AR138" s="16" t="s">
        <v>159</v>
      </c>
      <c r="AT138" s="16" t="s">
        <v>147</v>
      </c>
      <c r="AU138" s="16" t="s">
        <v>91</v>
      </c>
      <c r="AY138" s="16" t="s">
        <v>144</v>
      </c>
      <c r="BE138" s="189">
        <f t="shared" si="8"/>
        <v>0</v>
      </c>
      <c r="BF138" s="189">
        <f t="shared" si="9"/>
        <v>0</v>
      </c>
      <c r="BG138" s="189">
        <f t="shared" si="10"/>
        <v>0</v>
      </c>
      <c r="BH138" s="189">
        <f t="shared" si="11"/>
        <v>0</v>
      </c>
      <c r="BI138" s="189">
        <f t="shared" si="12"/>
        <v>0</v>
      </c>
      <c r="BJ138" s="16" t="s">
        <v>23</v>
      </c>
      <c r="BK138" s="189">
        <f t="shared" si="13"/>
        <v>0</v>
      </c>
      <c r="BL138" s="16" t="s">
        <v>159</v>
      </c>
      <c r="BM138" s="16" t="s">
        <v>266</v>
      </c>
    </row>
    <row r="139" spans="2:65" s="1" customFormat="1" ht="16.5" customHeight="1">
      <c r="B139" s="32"/>
      <c r="C139" s="177" t="s">
        <v>8</v>
      </c>
      <c r="D139" s="177" t="s">
        <v>147</v>
      </c>
      <c r="E139" s="178" t="s">
        <v>267</v>
      </c>
      <c r="F139" s="179" t="s">
        <v>268</v>
      </c>
      <c r="G139" s="180" t="s">
        <v>150</v>
      </c>
      <c r="H139" s="181">
        <v>4</v>
      </c>
      <c r="I139" s="182"/>
      <c r="J139" s="182"/>
      <c r="K139" s="183">
        <f t="shared" si="1"/>
        <v>0</v>
      </c>
      <c r="L139" s="179" t="s">
        <v>21</v>
      </c>
      <c r="M139" s="36"/>
      <c r="N139" s="184" t="s">
        <v>21</v>
      </c>
      <c r="O139" s="185" t="s">
        <v>51</v>
      </c>
      <c r="P139" s="186">
        <f t="shared" si="2"/>
        <v>0</v>
      </c>
      <c r="Q139" s="186">
        <f t="shared" si="3"/>
        <v>0</v>
      </c>
      <c r="R139" s="186">
        <f t="shared" si="4"/>
        <v>0</v>
      </c>
      <c r="S139" s="57"/>
      <c r="T139" s="187">
        <f t="shared" si="5"/>
        <v>0</v>
      </c>
      <c r="U139" s="187">
        <v>0</v>
      </c>
      <c r="V139" s="187">
        <f t="shared" si="6"/>
        <v>0</v>
      </c>
      <c r="W139" s="187">
        <v>0</v>
      </c>
      <c r="X139" s="188">
        <f t="shared" si="7"/>
        <v>0</v>
      </c>
      <c r="AR139" s="16" t="s">
        <v>159</v>
      </c>
      <c r="AT139" s="16" t="s">
        <v>147</v>
      </c>
      <c r="AU139" s="16" t="s">
        <v>91</v>
      </c>
      <c r="AY139" s="16" t="s">
        <v>144</v>
      </c>
      <c r="BE139" s="189">
        <f t="shared" si="8"/>
        <v>0</v>
      </c>
      <c r="BF139" s="189">
        <f t="shared" si="9"/>
        <v>0</v>
      </c>
      <c r="BG139" s="189">
        <f t="shared" si="10"/>
        <v>0</v>
      </c>
      <c r="BH139" s="189">
        <f t="shared" si="11"/>
        <v>0</v>
      </c>
      <c r="BI139" s="189">
        <f t="shared" si="12"/>
        <v>0</v>
      </c>
      <c r="BJ139" s="16" t="s">
        <v>23</v>
      </c>
      <c r="BK139" s="189">
        <f t="shared" si="13"/>
        <v>0</v>
      </c>
      <c r="BL139" s="16" t="s">
        <v>159</v>
      </c>
      <c r="BM139" s="16" t="s">
        <v>269</v>
      </c>
    </row>
    <row r="140" spans="2:65" s="1" customFormat="1" ht="16.5" customHeight="1">
      <c r="B140" s="32"/>
      <c r="C140" s="177" t="s">
        <v>270</v>
      </c>
      <c r="D140" s="177" t="s">
        <v>147</v>
      </c>
      <c r="E140" s="178" t="s">
        <v>271</v>
      </c>
      <c r="F140" s="179" t="s">
        <v>272</v>
      </c>
      <c r="G140" s="180" t="s">
        <v>150</v>
      </c>
      <c r="H140" s="181">
        <v>2</v>
      </c>
      <c r="I140" s="182"/>
      <c r="J140" s="182"/>
      <c r="K140" s="183">
        <f t="shared" si="1"/>
        <v>0</v>
      </c>
      <c r="L140" s="179" t="s">
        <v>21</v>
      </c>
      <c r="M140" s="36"/>
      <c r="N140" s="184" t="s">
        <v>21</v>
      </c>
      <c r="O140" s="185" t="s">
        <v>51</v>
      </c>
      <c r="P140" s="186">
        <f t="shared" si="2"/>
        <v>0</v>
      </c>
      <c r="Q140" s="186">
        <f t="shared" si="3"/>
        <v>0</v>
      </c>
      <c r="R140" s="186">
        <f t="shared" si="4"/>
        <v>0</v>
      </c>
      <c r="S140" s="57"/>
      <c r="T140" s="187">
        <f t="shared" si="5"/>
        <v>0</v>
      </c>
      <c r="U140" s="187">
        <v>0</v>
      </c>
      <c r="V140" s="187">
        <f t="shared" si="6"/>
        <v>0</v>
      </c>
      <c r="W140" s="187">
        <v>0</v>
      </c>
      <c r="X140" s="188">
        <f t="shared" si="7"/>
        <v>0</v>
      </c>
      <c r="AR140" s="16" t="s">
        <v>159</v>
      </c>
      <c r="AT140" s="16" t="s">
        <v>147</v>
      </c>
      <c r="AU140" s="16" t="s">
        <v>91</v>
      </c>
      <c r="AY140" s="16" t="s">
        <v>144</v>
      </c>
      <c r="BE140" s="189">
        <f t="shared" si="8"/>
        <v>0</v>
      </c>
      <c r="BF140" s="189">
        <f t="shared" si="9"/>
        <v>0</v>
      </c>
      <c r="BG140" s="189">
        <f t="shared" si="10"/>
        <v>0</v>
      </c>
      <c r="BH140" s="189">
        <f t="shared" si="11"/>
        <v>0</v>
      </c>
      <c r="BI140" s="189">
        <f t="shared" si="12"/>
        <v>0</v>
      </c>
      <c r="BJ140" s="16" t="s">
        <v>23</v>
      </c>
      <c r="BK140" s="189">
        <f t="shared" si="13"/>
        <v>0</v>
      </c>
      <c r="BL140" s="16" t="s">
        <v>159</v>
      </c>
      <c r="BM140" s="16" t="s">
        <v>273</v>
      </c>
    </row>
    <row r="141" spans="2:65" s="1" customFormat="1" ht="16.5" customHeight="1">
      <c r="B141" s="32"/>
      <c r="C141" s="177" t="s">
        <v>274</v>
      </c>
      <c r="D141" s="177" t="s">
        <v>147</v>
      </c>
      <c r="E141" s="178" t="s">
        <v>275</v>
      </c>
      <c r="F141" s="179" t="s">
        <v>276</v>
      </c>
      <c r="G141" s="180" t="s">
        <v>150</v>
      </c>
      <c r="H141" s="181">
        <v>1</v>
      </c>
      <c r="I141" s="182"/>
      <c r="J141" s="182"/>
      <c r="K141" s="183">
        <f t="shared" si="1"/>
        <v>0</v>
      </c>
      <c r="L141" s="179" t="s">
        <v>21</v>
      </c>
      <c r="M141" s="36"/>
      <c r="N141" s="184" t="s">
        <v>21</v>
      </c>
      <c r="O141" s="185" t="s">
        <v>51</v>
      </c>
      <c r="P141" s="186">
        <f t="shared" si="2"/>
        <v>0</v>
      </c>
      <c r="Q141" s="186">
        <f t="shared" si="3"/>
        <v>0</v>
      </c>
      <c r="R141" s="186">
        <f t="shared" si="4"/>
        <v>0</v>
      </c>
      <c r="S141" s="57"/>
      <c r="T141" s="187">
        <f t="shared" si="5"/>
        <v>0</v>
      </c>
      <c r="U141" s="187">
        <v>0</v>
      </c>
      <c r="V141" s="187">
        <f t="shared" si="6"/>
        <v>0</v>
      </c>
      <c r="W141" s="187">
        <v>0</v>
      </c>
      <c r="X141" s="188">
        <f t="shared" si="7"/>
        <v>0</v>
      </c>
      <c r="AR141" s="16" t="s">
        <v>159</v>
      </c>
      <c r="AT141" s="16" t="s">
        <v>147</v>
      </c>
      <c r="AU141" s="16" t="s">
        <v>91</v>
      </c>
      <c r="AY141" s="16" t="s">
        <v>144</v>
      </c>
      <c r="BE141" s="189">
        <f t="shared" si="8"/>
        <v>0</v>
      </c>
      <c r="BF141" s="189">
        <f t="shared" si="9"/>
        <v>0</v>
      </c>
      <c r="BG141" s="189">
        <f t="shared" si="10"/>
        <v>0</v>
      </c>
      <c r="BH141" s="189">
        <f t="shared" si="11"/>
        <v>0</v>
      </c>
      <c r="BI141" s="189">
        <f t="shared" si="12"/>
        <v>0</v>
      </c>
      <c r="BJ141" s="16" t="s">
        <v>23</v>
      </c>
      <c r="BK141" s="189">
        <f t="shared" si="13"/>
        <v>0</v>
      </c>
      <c r="BL141" s="16" t="s">
        <v>159</v>
      </c>
      <c r="BM141" s="16" t="s">
        <v>277</v>
      </c>
    </row>
    <row r="142" spans="2:65" s="1" customFormat="1" ht="16.5" customHeight="1">
      <c r="B142" s="32"/>
      <c r="C142" s="177" t="s">
        <v>278</v>
      </c>
      <c r="D142" s="177" t="s">
        <v>147</v>
      </c>
      <c r="E142" s="178" t="s">
        <v>279</v>
      </c>
      <c r="F142" s="179" t="s">
        <v>280</v>
      </c>
      <c r="G142" s="180" t="s">
        <v>150</v>
      </c>
      <c r="H142" s="181">
        <v>1</v>
      </c>
      <c r="I142" s="182"/>
      <c r="J142" s="182"/>
      <c r="K142" s="183">
        <f t="shared" si="1"/>
        <v>0</v>
      </c>
      <c r="L142" s="179" t="s">
        <v>21</v>
      </c>
      <c r="M142" s="36"/>
      <c r="N142" s="184" t="s">
        <v>21</v>
      </c>
      <c r="O142" s="185" t="s">
        <v>51</v>
      </c>
      <c r="P142" s="186">
        <f t="shared" si="2"/>
        <v>0</v>
      </c>
      <c r="Q142" s="186">
        <f t="shared" si="3"/>
        <v>0</v>
      </c>
      <c r="R142" s="186">
        <f t="shared" si="4"/>
        <v>0</v>
      </c>
      <c r="S142" s="57"/>
      <c r="T142" s="187">
        <f t="shared" si="5"/>
        <v>0</v>
      </c>
      <c r="U142" s="187">
        <v>0</v>
      </c>
      <c r="V142" s="187">
        <f t="shared" si="6"/>
        <v>0</v>
      </c>
      <c r="W142" s="187">
        <v>0</v>
      </c>
      <c r="X142" s="188">
        <f t="shared" si="7"/>
        <v>0</v>
      </c>
      <c r="AR142" s="16" t="s">
        <v>159</v>
      </c>
      <c r="AT142" s="16" t="s">
        <v>147</v>
      </c>
      <c r="AU142" s="16" t="s">
        <v>91</v>
      </c>
      <c r="AY142" s="16" t="s">
        <v>144</v>
      </c>
      <c r="BE142" s="189">
        <f t="shared" si="8"/>
        <v>0</v>
      </c>
      <c r="BF142" s="189">
        <f t="shared" si="9"/>
        <v>0</v>
      </c>
      <c r="BG142" s="189">
        <f t="shared" si="10"/>
        <v>0</v>
      </c>
      <c r="BH142" s="189">
        <f t="shared" si="11"/>
        <v>0</v>
      </c>
      <c r="BI142" s="189">
        <f t="shared" si="12"/>
        <v>0</v>
      </c>
      <c r="BJ142" s="16" t="s">
        <v>23</v>
      </c>
      <c r="BK142" s="189">
        <f t="shared" si="13"/>
        <v>0</v>
      </c>
      <c r="BL142" s="16" t="s">
        <v>159</v>
      </c>
      <c r="BM142" s="16" t="s">
        <v>281</v>
      </c>
    </row>
    <row r="143" spans="2:65" s="1" customFormat="1" ht="16.5" customHeight="1">
      <c r="B143" s="32"/>
      <c r="C143" s="177" t="s">
        <v>282</v>
      </c>
      <c r="D143" s="177" t="s">
        <v>147</v>
      </c>
      <c r="E143" s="178" t="s">
        <v>283</v>
      </c>
      <c r="F143" s="179" t="s">
        <v>284</v>
      </c>
      <c r="G143" s="180" t="s">
        <v>150</v>
      </c>
      <c r="H143" s="181">
        <v>1</v>
      </c>
      <c r="I143" s="182"/>
      <c r="J143" s="182"/>
      <c r="K143" s="183">
        <f t="shared" si="1"/>
        <v>0</v>
      </c>
      <c r="L143" s="179" t="s">
        <v>21</v>
      </c>
      <c r="M143" s="36"/>
      <c r="N143" s="184" t="s">
        <v>21</v>
      </c>
      <c r="O143" s="185" t="s">
        <v>51</v>
      </c>
      <c r="P143" s="186">
        <f t="shared" si="2"/>
        <v>0</v>
      </c>
      <c r="Q143" s="186">
        <f t="shared" si="3"/>
        <v>0</v>
      </c>
      <c r="R143" s="186">
        <f t="shared" si="4"/>
        <v>0</v>
      </c>
      <c r="S143" s="57"/>
      <c r="T143" s="187">
        <f t="shared" si="5"/>
        <v>0</v>
      </c>
      <c r="U143" s="187">
        <v>0</v>
      </c>
      <c r="V143" s="187">
        <f t="shared" si="6"/>
        <v>0</v>
      </c>
      <c r="W143" s="187">
        <v>0</v>
      </c>
      <c r="X143" s="188">
        <f t="shared" si="7"/>
        <v>0</v>
      </c>
      <c r="AR143" s="16" t="s">
        <v>159</v>
      </c>
      <c r="AT143" s="16" t="s">
        <v>147</v>
      </c>
      <c r="AU143" s="16" t="s">
        <v>91</v>
      </c>
      <c r="AY143" s="16" t="s">
        <v>144</v>
      </c>
      <c r="BE143" s="189">
        <f t="shared" si="8"/>
        <v>0</v>
      </c>
      <c r="BF143" s="189">
        <f t="shared" si="9"/>
        <v>0</v>
      </c>
      <c r="BG143" s="189">
        <f t="shared" si="10"/>
        <v>0</v>
      </c>
      <c r="BH143" s="189">
        <f t="shared" si="11"/>
        <v>0</v>
      </c>
      <c r="BI143" s="189">
        <f t="shared" si="12"/>
        <v>0</v>
      </c>
      <c r="BJ143" s="16" t="s">
        <v>23</v>
      </c>
      <c r="BK143" s="189">
        <f t="shared" si="13"/>
        <v>0</v>
      </c>
      <c r="BL143" s="16" t="s">
        <v>159</v>
      </c>
      <c r="BM143" s="16" t="s">
        <v>285</v>
      </c>
    </row>
    <row r="144" spans="2:65" s="1" customFormat="1" ht="16.5" customHeight="1">
      <c r="B144" s="32"/>
      <c r="C144" s="177" t="s">
        <v>286</v>
      </c>
      <c r="D144" s="177" t="s">
        <v>147</v>
      </c>
      <c r="E144" s="178" t="s">
        <v>287</v>
      </c>
      <c r="F144" s="179" t="s">
        <v>288</v>
      </c>
      <c r="G144" s="180" t="s">
        <v>150</v>
      </c>
      <c r="H144" s="181">
        <v>4</v>
      </c>
      <c r="I144" s="182"/>
      <c r="J144" s="182"/>
      <c r="K144" s="183">
        <f t="shared" si="1"/>
        <v>0</v>
      </c>
      <c r="L144" s="179" t="s">
        <v>21</v>
      </c>
      <c r="M144" s="36"/>
      <c r="N144" s="184" t="s">
        <v>21</v>
      </c>
      <c r="O144" s="185" t="s">
        <v>51</v>
      </c>
      <c r="P144" s="186">
        <f t="shared" si="2"/>
        <v>0</v>
      </c>
      <c r="Q144" s="186">
        <f t="shared" si="3"/>
        <v>0</v>
      </c>
      <c r="R144" s="186">
        <f t="shared" si="4"/>
        <v>0</v>
      </c>
      <c r="S144" s="57"/>
      <c r="T144" s="187">
        <f t="shared" si="5"/>
        <v>0</v>
      </c>
      <c r="U144" s="187">
        <v>0</v>
      </c>
      <c r="V144" s="187">
        <f t="shared" si="6"/>
        <v>0</v>
      </c>
      <c r="W144" s="187">
        <v>0</v>
      </c>
      <c r="X144" s="188">
        <f t="shared" si="7"/>
        <v>0</v>
      </c>
      <c r="AR144" s="16" t="s">
        <v>159</v>
      </c>
      <c r="AT144" s="16" t="s">
        <v>147</v>
      </c>
      <c r="AU144" s="16" t="s">
        <v>91</v>
      </c>
      <c r="AY144" s="16" t="s">
        <v>144</v>
      </c>
      <c r="BE144" s="189">
        <f t="shared" si="8"/>
        <v>0</v>
      </c>
      <c r="BF144" s="189">
        <f t="shared" si="9"/>
        <v>0</v>
      </c>
      <c r="BG144" s="189">
        <f t="shared" si="10"/>
        <v>0</v>
      </c>
      <c r="BH144" s="189">
        <f t="shared" si="11"/>
        <v>0</v>
      </c>
      <c r="BI144" s="189">
        <f t="shared" si="12"/>
        <v>0</v>
      </c>
      <c r="BJ144" s="16" t="s">
        <v>23</v>
      </c>
      <c r="BK144" s="189">
        <f t="shared" si="13"/>
        <v>0</v>
      </c>
      <c r="BL144" s="16" t="s">
        <v>159</v>
      </c>
      <c r="BM144" s="16" t="s">
        <v>289</v>
      </c>
    </row>
    <row r="145" spans="2:65" s="1" customFormat="1" ht="16.5" customHeight="1">
      <c r="B145" s="32"/>
      <c r="C145" s="177" t="s">
        <v>290</v>
      </c>
      <c r="D145" s="177" t="s">
        <v>147</v>
      </c>
      <c r="E145" s="178" t="s">
        <v>291</v>
      </c>
      <c r="F145" s="179" t="s">
        <v>292</v>
      </c>
      <c r="G145" s="180" t="s">
        <v>150</v>
      </c>
      <c r="H145" s="181">
        <v>9</v>
      </c>
      <c r="I145" s="182"/>
      <c r="J145" s="182"/>
      <c r="K145" s="183">
        <f t="shared" si="1"/>
        <v>0</v>
      </c>
      <c r="L145" s="179" t="s">
        <v>21</v>
      </c>
      <c r="M145" s="36"/>
      <c r="N145" s="184" t="s">
        <v>21</v>
      </c>
      <c r="O145" s="185" t="s">
        <v>51</v>
      </c>
      <c r="P145" s="186">
        <f t="shared" si="2"/>
        <v>0</v>
      </c>
      <c r="Q145" s="186">
        <f t="shared" si="3"/>
        <v>0</v>
      </c>
      <c r="R145" s="186">
        <f t="shared" si="4"/>
        <v>0</v>
      </c>
      <c r="S145" s="57"/>
      <c r="T145" s="187">
        <f t="shared" si="5"/>
        <v>0</v>
      </c>
      <c r="U145" s="187">
        <v>0</v>
      </c>
      <c r="V145" s="187">
        <f t="shared" si="6"/>
        <v>0</v>
      </c>
      <c r="W145" s="187">
        <v>0</v>
      </c>
      <c r="X145" s="188">
        <f t="shared" si="7"/>
        <v>0</v>
      </c>
      <c r="AR145" s="16" t="s">
        <v>159</v>
      </c>
      <c r="AT145" s="16" t="s">
        <v>147</v>
      </c>
      <c r="AU145" s="16" t="s">
        <v>91</v>
      </c>
      <c r="AY145" s="16" t="s">
        <v>144</v>
      </c>
      <c r="BE145" s="189">
        <f t="shared" si="8"/>
        <v>0</v>
      </c>
      <c r="BF145" s="189">
        <f t="shared" si="9"/>
        <v>0</v>
      </c>
      <c r="BG145" s="189">
        <f t="shared" si="10"/>
        <v>0</v>
      </c>
      <c r="BH145" s="189">
        <f t="shared" si="11"/>
        <v>0</v>
      </c>
      <c r="BI145" s="189">
        <f t="shared" si="12"/>
        <v>0</v>
      </c>
      <c r="BJ145" s="16" t="s">
        <v>23</v>
      </c>
      <c r="BK145" s="189">
        <f t="shared" si="13"/>
        <v>0</v>
      </c>
      <c r="BL145" s="16" t="s">
        <v>159</v>
      </c>
      <c r="BM145" s="16" t="s">
        <v>293</v>
      </c>
    </row>
    <row r="146" spans="2:65" s="1" customFormat="1" ht="16.5" customHeight="1">
      <c r="B146" s="32"/>
      <c r="C146" s="177" t="s">
        <v>294</v>
      </c>
      <c r="D146" s="177" t="s">
        <v>147</v>
      </c>
      <c r="E146" s="178" t="s">
        <v>295</v>
      </c>
      <c r="F146" s="179" t="s">
        <v>296</v>
      </c>
      <c r="G146" s="180" t="s">
        <v>150</v>
      </c>
      <c r="H146" s="181">
        <v>16</v>
      </c>
      <c r="I146" s="182"/>
      <c r="J146" s="182"/>
      <c r="K146" s="183">
        <f t="shared" si="1"/>
        <v>0</v>
      </c>
      <c r="L146" s="179" t="s">
        <v>21</v>
      </c>
      <c r="M146" s="36"/>
      <c r="N146" s="184" t="s">
        <v>21</v>
      </c>
      <c r="O146" s="185" t="s">
        <v>51</v>
      </c>
      <c r="P146" s="186">
        <f t="shared" si="2"/>
        <v>0</v>
      </c>
      <c r="Q146" s="186">
        <f t="shared" si="3"/>
        <v>0</v>
      </c>
      <c r="R146" s="186">
        <f t="shared" si="4"/>
        <v>0</v>
      </c>
      <c r="S146" s="57"/>
      <c r="T146" s="187">
        <f t="shared" si="5"/>
        <v>0</v>
      </c>
      <c r="U146" s="187">
        <v>0</v>
      </c>
      <c r="V146" s="187">
        <f t="shared" si="6"/>
        <v>0</v>
      </c>
      <c r="W146" s="187">
        <v>0</v>
      </c>
      <c r="X146" s="188">
        <f t="shared" si="7"/>
        <v>0</v>
      </c>
      <c r="AR146" s="16" t="s">
        <v>159</v>
      </c>
      <c r="AT146" s="16" t="s">
        <v>147</v>
      </c>
      <c r="AU146" s="16" t="s">
        <v>91</v>
      </c>
      <c r="AY146" s="16" t="s">
        <v>144</v>
      </c>
      <c r="BE146" s="189">
        <f t="shared" si="8"/>
        <v>0</v>
      </c>
      <c r="BF146" s="189">
        <f t="shared" si="9"/>
        <v>0</v>
      </c>
      <c r="BG146" s="189">
        <f t="shared" si="10"/>
        <v>0</v>
      </c>
      <c r="BH146" s="189">
        <f t="shared" si="11"/>
        <v>0</v>
      </c>
      <c r="BI146" s="189">
        <f t="shared" si="12"/>
        <v>0</v>
      </c>
      <c r="BJ146" s="16" t="s">
        <v>23</v>
      </c>
      <c r="BK146" s="189">
        <f t="shared" si="13"/>
        <v>0</v>
      </c>
      <c r="BL146" s="16" t="s">
        <v>159</v>
      </c>
      <c r="BM146" s="16" t="s">
        <v>297</v>
      </c>
    </row>
    <row r="147" spans="2:65" s="1" customFormat="1" ht="16.5" customHeight="1">
      <c r="B147" s="32"/>
      <c r="C147" s="177" t="s">
        <v>298</v>
      </c>
      <c r="D147" s="177" t="s">
        <v>147</v>
      </c>
      <c r="E147" s="178" t="s">
        <v>299</v>
      </c>
      <c r="F147" s="179" t="s">
        <v>300</v>
      </c>
      <c r="G147" s="180" t="s">
        <v>150</v>
      </c>
      <c r="H147" s="181">
        <v>7</v>
      </c>
      <c r="I147" s="182"/>
      <c r="J147" s="182"/>
      <c r="K147" s="183">
        <f t="shared" si="1"/>
        <v>0</v>
      </c>
      <c r="L147" s="179" t="s">
        <v>21</v>
      </c>
      <c r="M147" s="36"/>
      <c r="N147" s="184" t="s">
        <v>21</v>
      </c>
      <c r="O147" s="185" t="s">
        <v>51</v>
      </c>
      <c r="P147" s="186">
        <f t="shared" si="2"/>
        <v>0</v>
      </c>
      <c r="Q147" s="186">
        <f t="shared" si="3"/>
        <v>0</v>
      </c>
      <c r="R147" s="186">
        <f t="shared" si="4"/>
        <v>0</v>
      </c>
      <c r="S147" s="57"/>
      <c r="T147" s="187">
        <f t="shared" si="5"/>
        <v>0</v>
      </c>
      <c r="U147" s="187">
        <v>0</v>
      </c>
      <c r="V147" s="187">
        <f t="shared" si="6"/>
        <v>0</v>
      </c>
      <c r="W147" s="187">
        <v>0</v>
      </c>
      <c r="X147" s="188">
        <f t="shared" si="7"/>
        <v>0</v>
      </c>
      <c r="AR147" s="16" t="s">
        <v>159</v>
      </c>
      <c r="AT147" s="16" t="s">
        <v>147</v>
      </c>
      <c r="AU147" s="16" t="s">
        <v>91</v>
      </c>
      <c r="AY147" s="16" t="s">
        <v>144</v>
      </c>
      <c r="BE147" s="189">
        <f t="shared" si="8"/>
        <v>0</v>
      </c>
      <c r="BF147" s="189">
        <f t="shared" si="9"/>
        <v>0</v>
      </c>
      <c r="BG147" s="189">
        <f t="shared" si="10"/>
        <v>0</v>
      </c>
      <c r="BH147" s="189">
        <f t="shared" si="11"/>
        <v>0</v>
      </c>
      <c r="BI147" s="189">
        <f t="shared" si="12"/>
        <v>0</v>
      </c>
      <c r="BJ147" s="16" t="s">
        <v>23</v>
      </c>
      <c r="BK147" s="189">
        <f t="shared" si="13"/>
        <v>0</v>
      </c>
      <c r="BL147" s="16" t="s">
        <v>159</v>
      </c>
      <c r="BM147" s="16" t="s">
        <v>301</v>
      </c>
    </row>
    <row r="148" spans="2:65" s="1" customFormat="1" ht="16.5" customHeight="1">
      <c r="B148" s="32"/>
      <c r="C148" s="177" t="s">
        <v>302</v>
      </c>
      <c r="D148" s="177" t="s">
        <v>147</v>
      </c>
      <c r="E148" s="178" t="s">
        <v>303</v>
      </c>
      <c r="F148" s="179" t="s">
        <v>304</v>
      </c>
      <c r="G148" s="180" t="s">
        <v>150</v>
      </c>
      <c r="H148" s="181">
        <v>1</v>
      </c>
      <c r="I148" s="182"/>
      <c r="J148" s="182"/>
      <c r="K148" s="183">
        <f t="shared" si="1"/>
        <v>0</v>
      </c>
      <c r="L148" s="179" t="s">
        <v>21</v>
      </c>
      <c r="M148" s="36"/>
      <c r="N148" s="184" t="s">
        <v>21</v>
      </c>
      <c r="O148" s="185" t="s">
        <v>51</v>
      </c>
      <c r="P148" s="186">
        <f t="shared" si="2"/>
        <v>0</v>
      </c>
      <c r="Q148" s="186">
        <f t="shared" si="3"/>
        <v>0</v>
      </c>
      <c r="R148" s="186">
        <f t="shared" si="4"/>
        <v>0</v>
      </c>
      <c r="S148" s="57"/>
      <c r="T148" s="187">
        <f t="shared" si="5"/>
        <v>0</v>
      </c>
      <c r="U148" s="187">
        <v>0</v>
      </c>
      <c r="V148" s="187">
        <f t="shared" si="6"/>
        <v>0</v>
      </c>
      <c r="W148" s="187">
        <v>0</v>
      </c>
      <c r="X148" s="188">
        <f t="shared" si="7"/>
        <v>0</v>
      </c>
      <c r="AR148" s="16" t="s">
        <v>159</v>
      </c>
      <c r="AT148" s="16" t="s">
        <v>147</v>
      </c>
      <c r="AU148" s="16" t="s">
        <v>91</v>
      </c>
      <c r="AY148" s="16" t="s">
        <v>144</v>
      </c>
      <c r="BE148" s="189">
        <f t="shared" si="8"/>
        <v>0</v>
      </c>
      <c r="BF148" s="189">
        <f t="shared" si="9"/>
        <v>0</v>
      </c>
      <c r="BG148" s="189">
        <f t="shared" si="10"/>
        <v>0</v>
      </c>
      <c r="BH148" s="189">
        <f t="shared" si="11"/>
        <v>0</v>
      </c>
      <c r="BI148" s="189">
        <f t="shared" si="12"/>
        <v>0</v>
      </c>
      <c r="BJ148" s="16" t="s">
        <v>23</v>
      </c>
      <c r="BK148" s="189">
        <f t="shared" si="13"/>
        <v>0</v>
      </c>
      <c r="BL148" s="16" t="s">
        <v>159</v>
      </c>
      <c r="BM148" s="16" t="s">
        <v>305</v>
      </c>
    </row>
    <row r="149" spans="2:65" s="1" customFormat="1" ht="16.5" customHeight="1">
      <c r="B149" s="32"/>
      <c r="C149" s="177" t="s">
        <v>306</v>
      </c>
      <c r="D149" s="177" t="s">
        <v>147</v>
      </c>
      <c r="E149" s="178" t="s">
        <v>307</v>
      </c>
      <c r="F149" s="179" t="s">
        <v>308</v>
      </c>
      <c r="G149" s="180" t="s">
        <v>150</v>
      </c>
      <c r="H149" s="181">
        <v>9</v>
      </c>
      <c r="I149" s="182"/>
      <c r="J149" s="182"/>
      <c r="K149" s="183">
        <f t="shared" si="1"/>
        <v>0</v>
      </c>
      <c r="L149" s="179" t="s">
        <v>21</v>
      </c>
      <c r="M149" s="36"/>
      <c r="N149" s="184" t="s">
        <v>21</v>
      </c>
      <c r="O149" s="185" t="s">
        <v>51</v>
      </c>
      <c r="P149" s="186">
        <f t="shared" si="2"/>
        <v>0</v>
      </c>
      <c r="Q149" s="186">
        <f t="shared" si="3"/>
        <v>0</v>
      </c>
      <c r="R149" s="186">
        <f t="shared" si="4"/>
        <v>0</v>
      </c>
      <c r="S149" s="57"/>
      <c r="T149" s="187">
        <f t="shared" si="5"/>
        <v>0</v>
      </c>
      <c r="U149" s="187">
        <v>0</v>
      </c>
      <c r="V149" s="187">
        <f t="shared" si="6"/>
        <v>0</v>
      </c>
      <c r="W149" s="187">
        <v>0</v>
      </c>
      <c r="X149" s="188">
        <f t="shared" si="7"/>
        <v>0</v>
      </c>
      <c r="AR149" s="16" t="s">
        <v>159</v>
      </c>
      <c r="AT149" s="16" t="s">
        <v>147</v>
      </c>
      <c r="AU149" s="16" t="s">
        <v>91</v>
      </c>
      <c r="AY149" s="16" t="s">
        <v>144</v>
      </c>
      <c r="BE149" s="189">
        <f t="shared" si="8"/>
        <v>0</v>
      </c>
      <c r="BF149" s="189">
        <f t="shared" si="9"/>
        <v>0</v>
      </c>
      <c r="BG149" s="189">
        <f t="shared" si="10"/>
        <v>0</v>
      </c>
      <c r="BH149" s="189">
        <f t="shared" si="11"/>
        <v>0</v>
      </c>
      <c r="BI149" s="189">
        <f t="shared" si="12"/>
        <v>0</v>
      </c>
      <c r="BJ149" s="16" t="s">
        <v>23</v>
      </c>
      <c r="BK149" s="189">
        <f t="shared" si="13"/>
        <v>0</v>
      </c>
      <c r="BL149" s="16" t="s">
        <v>159</v>
      </c>
      <c r="BM149" s="16" t="s">
        <v>309</v>
      </c>
    </row>
    <row r="150" spans="2:65" s="1" customFormat="1" ht="16.5" customHeight="1">
      <c r="B150" s="32"/>
      <c r="C150" s="177" t="s">
        <v>310</v>
      </c>
      <c r="D150" s="177" t="s">
        <v>147</v>
      </c>
      <c r="E150" s="178" t="s">
        <v>311</v>
      </c>
      <c r="F150" s="179" t="s">
        <v>312</v>
      </c>
      <c r="G150" s="180" t="s">
        <v>150</v>
      </c>
      <c r="H150" s="181">
        <v>12</v>
      </c>
      <c r="I150" s="182"/>
      <c r="J150" s="182"/>
      <c r="K150" s="183">
        <f t="shared" si="1"/>
        <v>0</v>
      </c>
      <c r="L150" s="179" t="s">
        <v>21</v>
      </c>
      <c r="M150" s="36"/>
      <c r="N150" s="184" t="s">
        <v>21</v>
      </c>
      <c r="O150" s="185" t="s">
        <v>51</v>
      </c>
      <c r="P150" s="186">
        <f t="shared" si="2"/>
        <v>0</v>
      </c>
      <c r="Q150" s="186">
        <f t="shared" si="3"/>
        <v>0</v>
      </c>
      <c r="R150" s="186">
        <f t="shared" si="4"/>
        <v>0</v>
      </c>
      <c r="S150" s="57"/>
      <c r="T150" s="187">
        <f t="shared" si="5"/>
        <v>0</v>
      </c>
      <c r="U150" s="187">
        <v>0</v>
      </c>
      <c r="V150" s="187">
        <f t="shared" si="6"/>
        <v>0</v>
      </c>
      <c r="W150" s="187">
        <v>0</v>
      </c>
      <c r="X150" s="188">
        <f t="shared" si="7"/>
        <v>0</v>
      </c>
      <c r="AR150" s="16" t="s">
        <v>159</v>
      </c>
      <c r="AT150" s="16" t="s">
        <v>147</v>
      </c>
      <c r="AU150" s="16" t="s">
        <v>91</v>
      </c>
      <c r="AY150" s="16" t="s">
        <v>144</v>
      </c>
      <c r="BE150" s="189">
        <f t="shared" si="8"/>
        <v>0</v>
      </c>
      <c r="BF150" s="189">
        <f t="shared" si="9"/>
        <v>0</v>
      </c>
      <c r="BG150" s="189">
        <f t="shared" si="10"/>
        <v>0</v>
      </c>
      <c r="BH150" s="189">
        <f t="shared" si="11"/>
        <v>0</v>
      </c>
      <c r="BI150" s="189">
        <f t="shared" si="12"/>
        <v>0</v>
      </c>
      <c r="BJ150" s="16" t="s">
        <v>23</v>
      </c>
      <c r="BK150" s="189">
        <f t="shared" si="13"/>
        <v>0</v>
      </c>
      <c r="BL150" s="16" t="s">
        <v>159</v>
      </c>
      <c r="BM150" s="16" t="s">
        <v>313</v>
      </c>
    </row>
    <row r="151" spans="2:65" s="1" customFormat="1" ht="16.5" customHeight="1">
      <c r="B151" s="32"/>
      <c r="C151" s="177" t="s">
        <v>314</v>
      </c>
      <c r="D151" s="177" t="s">
        <v>147</v>
      </c>
      <c r="E151" s="178" t="s">
        <v>315</v>
      </c>
      <c r="F151" s="179" t="s">
        <v>316</v>
      </c>
      <c r="G151" s="180" t="s">
        <v>150</v>
      </c>
      <c r="H151" s="181">
        <v>11</v>
      </c>
      <c r="I151" s="182"/>
      <c r="J151" s="182"/>
      <c r="K151" s="183">
        <f t="shared" si="1"/>
        <v>0</v>
      </c>
      <c r="L151" s="179" t="s">
        <v>21</v>
      </c>
      <c r="M151" s="36"/>
      <c r="N151" s="184" t="s">
        <v>21</v>
      </c>
      <c r="O151" s="185" t="s">
        <v>51</v>
      </c>
      <c r="P151" s="186">
        <f t="shared" si="2"/>
        <v>0</v>
      </c>
      <c r="Q151" s="186">
        <f t="shared" si="3"/>
        <v>0</v>
      </c>
      <c r="R151" s="186">
        <f t="shared" si="4"/>
        <v>0</v>
      </c>
      <c r="S151" s="57"/>
      <c r="T151" s="187">
        <f t="shared" si="5"/>
        <v>0</v>
      </c>
      <c r="U151" s="187">
        <v>0</v>
      </c>
      <c r="V151" s="187">
        <f t="shared" si="6"/>
        <v>0</v>
      </c>
      <c r="W151" s="187">
        <v>0</v>
      </c>
      <c r="X151" s="188">
        <f t="shared" si="7"/>
        <v>0</v>
      </c>
      <c r="AR151" s="16" t="s">
        <v>159</v>
      </c>
      <c r="AT151" s="16" t="s">
        <v>147</v>
      </c>
      <c r="AU151" s="16" t="s">
        <v>91</v>
      </c>
      <c r="AY151" s="16" t="s">
        <v>144</v>
      </c>
      <c r="BE151" s="189">
        <f t="shared" si="8"/>
        <v>0</v>
      </c>
      <c r="BF151" s="189">
        <f t="shared" si="9"/>
        <v>0</v>
      </c>
      <c r="BG151" s="189">
        <f t="shared" si="10"/>
        <v>0</v>
      </c>
      <c r="BH151" s="189">
        <f t="shared" si="11"/>
        <v>0</v>
      </c>
      <c r="BI151" s="189">
        <f t="shared" si="12"/>
        <v>0</v>
      </c>
      <c r="BJ151" s="16" t="s">
        <v>23</v>
      </c>
      <c r="BK151" s="189">
        <f t="shared" si="13"/>
        <v>0</v>
      </c>
      <c r="BL151" s="16" t="s">
        <v>159</v>
      </c>
      <c r="BM151" s="16" t="s">
        <v>317</v>
      </c>
    </row>
    <row r="152" spans="2:65" s="1" customFormat="1" ht="16.5" customHeight="1">
      <c r="B152" s="32"/>
      <c r="C152" s="177" t="s">
        <v>318</v>
      </c>
      <c r="D152" s="177" t="s">
        <v>147</v>
      </c>
      <c r="E152" s="178" t="s">
        <v>319</v>
      </c>
      <c r="F152" s="179" t="s">
        <v>320</v>
      </c>
      <c r="G152" s="180" t="s">
        <v>150</v>
      </c>
      <c r="H152" s="181">
        <v>2</v>
      </c>
      <c r="I152" s="182"/>
      <c r="J152" s="182"/>
      <c r="K152" s="183">
        <f t="shared" si="1"/>
        <v>0</v>
      </c>
      <c r="L152" s="179" t="s">
        <v>21</v>
      </c>
      <c r="M152" s="36"/>
      <c r="N152" s="184" t="s">
        <v>21</v>
      </c>
      <c r="O152" s="185" t="s">
        <v>51</v>
      </c>
      <c r="P152" s="186">
        <f t="shared" si="2"/>
        <v>0</v>
      </c>
      <c r="Q152" s="186">
        <f t="shared" si="3"/>
        <v>0</v>
      </c>
      <c r="R152" s="186">
        <f t="shared" si="4"/>
        <v>0</v>
      </c>
      <c r="S152" s="57"/>
      <c r="T152" s="187">
        <f t="shared" si="5"/>
        <v>0</v>
      </c>
      <c r="U152" s="187">
        <v>0</v>
      </c>
      <c r="V152" s="187">
        <f t="shared" si="6"/>
        <v>0</v>
      </c>
      <c r="W152" s="187">
        <v>0</v>
      </c>
      <c r="X152" s="188">
        <f t="shared" si="7"/>
        <v>0</v>
      </c>
      <c r="AR152" s="16" t="s">
        <v>159</v>
      </c>
      <c r="AT152" s="16" t="s">
        <v>147</v>
      </c>
      <c r="AU152" s="16" t="s">
        <v>91</v>
      </c>
      <c r="AY152" s="16" t="s">
        <v>144</v>
      </c>
      <c r="BE152" s="189">
        <f t="shared" si="8"/>
        <v>0</v>
      </c>
      <c r="BF152" s="189">
        <f t="shared" si="9"/>
        <v>0</v>
      </c>
      <c r="BG152" s="189">
        <f t="shared" si="10"/>
        <v>0</v>
      </c>
      <c r="BH152" s="189">
        <f t="shared" si="11"/>
        <v>0</v>
      </c>
      <c r="BI152" s="189">
        <f t="shared" si="12"/>
        <v>0</v>
      </c>
      <c r="BJ152" s="16" t="s">
        <v>23</v>
      </c>
      <c r="BK152" s="189">
        <f t="shared" si="13"/>
        <v>0</v>
      </c>
      <c r="BL152" s="16" t="s">
        <v>159</v>
      </c>
      <c r="BM152" s="16" t="s">
        <v>321</v>
      </c>
    </row>
    <row r="153" spans="2:65" s="1" customFormat="1" ht="16.5" customHeight="1">
      <c r="B153" s="32"/>
      <c r="C153" s="177" t="s">
        <v>322</v>
      </c>
      <c r="D153" s="177" t="s">
        <v>147</v>
      </c>
      <c r="E153" s="178" t="s">
        <v>323</v>
      </c>
      <c r="F153" s="179" t="s">
        <v>324</v>
      </c>
      <c r="G153" s="180" t="s">
        <v>225</v>
      </c>
      <c r="H153" s="181">
        <v>8</v>
      </c>
      <c r="I153" s="182"/>
      <c r="J153" s="182"/>
      <c r="K153" s="183">
        <f t="shared" si="1"/>
        <v>0</v>
      </c>
      <c r="L153" s="179" t="s">
        <v>21</v>
      </c>
      <c r="M153" s="36"/>
      <c r="N153" s="184" t="s">
        <v>21</v>
      </c>
      <c r="O153" s="185" t="s">
        <v>51</v>
      </c>
      <c r="P153" s="186">
        <f t="shared" si="2"/>
        <v>0</v>
      </c>
      <c r="Q153" s="186">
        <f t="shared" si="3"/>
        <v>0</v>
      </c>
      <c r="R153" s="186">
        <f t="shared" si="4"/>
        <v>0</v>
      </c>
      <c r="S153" s="57"/>
      <c r="T153" s="187">
        <f t="shared" si="5"/>
        <v>0</v>
      </c>
      <c r="U153" s="187">
        <v>0</v>
      </c>
      <c r="V153" s="187">
        <f t="shared" si="6"/>
        <v>0</v>
      </c>
      <c r="W153" s="187">
        <v>0</v>
      </c>
      <c r="X153" s="188">
        <f t="shared" si="7"/>
        <v>0</v>
      </c>
      <c r="AR153" s="16" t="s">
        <v>159</v>
      </c>
      <c r="AT153" s="16" t="s">
        <v>147</v>
      </c>
      <c r="AU153" s="16" t="s">
        <v>91</v>
      </c>
      <c r="AY153" s="16" t="s">
        <v>144</v>
      </c>
      <c r="BE153" s="189">
        <f t="shared" si="8"/>
        <v>0</v>
      </c>
      <c r="BF153" s="189">
        <f t="shared" si="9"/>
        <v>0</v>
      </c>
      <c r="BG153" s="189">
        <f t="shared" si="10"/>
        <v>0</v>
      </c>
      <c r="BH153" s="189">
        <f t="shared" si="11"/>
        <v>0</v>
      </c>
      <c r="BI153" s="189">
        <f t="shared" si="12"/>
        <v>0</v>
      </c>
      <c r="BJ153" s="16" t="s">
        <v>23</v>
      </c>
      <c r="BK153" s="189">
        <f t="shared" si="13"/>
        <v>0</v>
      </c>
      <c r="BL153" s="16" t="s">
        <v>159</v>
      </c>
      <c r="BM153" s="16" t="s">
        <v>325</v>
      </c>
    </row>
    <row r="154" spans="2:65" s="1" customFormat="1" ht="16.5" customHeight="1">
      <c r="B154" s="32"/>
      <c r="C154" s="177" t="s">
        <v>326</v>
      </c>
      <c r="D154" s="177" t="s">
        <v>147</v>
      </c>
      <c r="E154" s="178" t="s">
        <v>327</v>
      </c>
      <c r="F154" s="179" t="s">
        <v>328</v>
      </c>
      <c r="G154" s="180" t="s">
        <v>225</v>
      </c>
      <c r="H154" s="181">
        <v>4</v>
      </c>
      <c r="I154" s="182"/>
      <c r="J154" s="182"/>
      <c r="K154" s="183">
        <f t="shared" si="1"/>
        <v>0</v>
      </c>
      <c r="L154" s="179" t="s">
        <v>21</v>
      </c>
      <c r="M154" s="36"/>
      <c r="N154" s="184" t="s">
        <v>21</v>
      </c>
      <c r="O154" s="185" t="s">
        <v>51</v>
      </c>
      <c r="P154" s="186">
        <f t="shared" si="2"/>
        <v>0</v>
      </c>
      <c r="Q154" s="186">
        <f t="shared" si="3"/>
        <v>0</v>
      </c>
      <c r="R154" s="186">
        <f t="shared" si="4"/>
        <v>0</v>
      </c>
      <c r="S154" s="57"/>
      <c r="T154" s="187">
        <f t="shared" si="5"/>
        <v>0</v>
      </c>
      <c r="U154" s="187">
        <v>0</v>
      </c>
      <c r="V154" s="187">
        <f t="shared" si="6"/>
        <v>0</v>
      </c>
      <c r="W154" s="187">
        <v>0</v>
      </c>
      <c r="X154" s="188">
        <f t="shared" si="7"/>
        <v>0</v>
      </c>
      <c r="AR154" s="16" t="s">
        <v>159</v>
      </c>
      <c r="AT154" s="16" t="s">
        <v>147</v>
      </c>
      <c r="AU154" s="16" t="s">
        <v>91</v>
      </c>
      <c r="AY154" s="16" t="s">
        <v>144</v>
      </c>
      <c r="BE154" s="189">
        <f t="shared" si="8"/>
        <v>0</v>
      </c>
      <c r="BF154" s="189">
        <f t="shared" si="9"/>
        <v>0</v>
      </c>
      <c r="BG154" s="189">
        <f t="shared" si="10"/>
        <v>0</v>
      </c>
      <c r="BH154" s="189">
        <f t="shared" si="11"/>
        <v>0</v>
      </c>
      <c r="BI154" s="189">
        <f t="shared" si="12"/>
        <v>0</v>
      </c>
      <c r="BJ154" s="16" t="s">
        <v>23</v>
      </c>
      <c r="BK154" s="189">
        <f t="shared" si="13"/>
        <v>0</v>
      </c>
      <c r="BL154" s="16" t="s">
        <v>159</v>
      </c>
      <c r="BM154" s="16" t="s">
        <v>329</v>
      </c>
    </row>
    <row r="155" spans="2:65" s="1" customFormat="1" ht="16.5" customHeight="1">
      <c r="B155" s="32"/>
      <c r="C155" s="177" t="s">
        <v>330</v>
      </c>
      <c r="D155" s="177" t="s">
        <v>147</v>
      </c>
      <c r="E155" s="178" t="s">
        <v>331</v>
      </c>
      <c r="F155" s="179" t="s">
        <v>332</v>
      </c>
      <c r="G155" s="180" t="s">
        <v>225</v>
      </c>
      <c r="H155" s="181">
        <v>7</v>
      </c>
      <c r="I155" s="182"/>
      <c r="J155" s="182"/>
      <c r="K155" s="183">
        <f t="shared" si="1"/>
        <v>0</v>
      </c>
      <c r="L155" s="179" t="s">
        <v>21</v>
      </c>
      <c r="M155" s="36"/>
      <c r="N155" s="184" t="s">
        <v>21</v>
      </c>
      <c r="O155" s="185" t="s">
        <v>51</v>
      </c>
      <c r="P155" s="186">
        <f t="shared" si="2"/>
        <v>0</v>
      </c>
      <c r="Q155" s="186">
        <f t="shared" si="3"/>
        <v>0</v>
      </c>
      <c r="R155" s="186">
        <f t="shared" si="4"/>
        <v>0</v>
      </c>
      <c r="S155" s="57"/>
      <c r="T155" s="187">
        <f t="shared" si="5"/>
        <v>0</v>
      </c>
      <c r="U155" s="187">
        <v>0</v>
      </c>
      <c r="V155" s="187">
        <f t="shared" si="6"/>
        <v>0</v>
      </c>
      <c r="W155" s="187">
        <v>0</v>
      </c>
      <c r="X155" s="188">
        <f t="shared" si="7"/>
        <v>0</v>
      </c>
      <c r="AR155" s="16" t="s">
        <v>159</v>
      </c>
      <c r="AT155" s="16" t="s">
        <v>147</v>
      </c>
      <c r="AU155" s="16" t="s">
        <v>91</v>
      </c>
      <c r="AY155" s="16" t="s">
        <v>144</v>
      </c>
      <c r="BE155" s="189">
        <f t="shared" si="8"/>
        <v>0</v>
      </c>
      <c r="BF155" s="189">
        <f t="shared" si="9"/>
        <v>0</v>
      </c>
      <c r="BG155" s="189">
        <f t="shared" si="10"/>
        <v>0</v>
      </c>
      <c r="BH155" s="189">
        <f t="shared" si="11"/>
        <v>0</v>
      </c>
      <c r="BI155" s="189">
        <f t="shared" si="12"/>
        <v>0</v>
      </c>
      <c r="BJ155" s="16" t="s">
        <v>23</v>
      </c>
      <c r="BK155" s="189">
        <f t="shared" si="13"/>
        <v>0</v>
      </c>
      <c r="BL155" s="16" t="s">
        <v>159</v>
      </c>
      <c r="BM155" s="16" t="s">
        <v>333</v>
      </c>
    </row>
    <row r="156" spans="2:65" s="1" customFormat="1" ht="16.5" customHeight="1">
      <c r="B156" s="32"/>
      <c r="C156" s="177" t="s">
        <v>334</v>
      </c>
      <c r="D156" s="177" t="s">
        <v>147</v>
      </c>
      <c r="E156" s="178" t="s">
        <v>335</v>
      </c>
      <c r="F156" s="179" t="s">
        <v>336</v>
      </c>
      <c r="G156" s="180" t="s">
        <v>150</v>
      </c>
      <c r="H156" s="181">
        <v>4</v>
      </c>
      <c r="I156" s="182"/>
      <c r="J156" s="182"/>
      <c r="K156" s="183">
        <f t="shared" si="1"/>
        <v>0</v>
      </c>
      <c r="L156" s="179" t="s">
        <v>21</v>
      </c>
      <c r="M156" s="36"/>
      <c r="N156" s="184" t="s">
        <v>21</v>
      </c>
      <c r="O156" s="185" t="s">
        <v>51</v>
      </c>
      <c r="P156" s="186">
        <f t="shared" si="2"/>
        <v>0</v>
      </c>
      <c r="Q156" s="186">
        <f t="shared" si="3"/>
        <v>0</v>
      </c>
      <c r="R156" s="186">
        <f t="shared" si="4"/>
        <v>0</v>
      </c>
      <c r="S156" s="57"/>
      <c r="T156" s="187">
        <f t="shared" si="5"/>
        <v>0</v>
      </c>
      <c r="U156" s="187">
        <v>0</v>
      </c>
      <c r="V156" s="187">
        <f t="shared" si="6"/>
        <v>0</v>
      </c>
      <c r="W156" s="187">
        <v>0</v>
      </c>
      <c r="X156" s="188">
        <f t="shared" si="7"/>
        <v>0</v>
      </c>
      <c r="AR156" s="16" t="s">
        <v>159</v>
      </c>
      <c r="AT156" s="16" t="s">
        <v>147</v>
      </c>
      <c r="AU156" s="16" t="s">
        <v>91</v>
      </c>
      <c r="AY156" s="16" t="s">
        <v>144</v>
      </c>
      <c r="BE156" s="189">
        <f t="shared" si="8"/>
        <v>0</v>
      </c>
      <c r="BF156" s="189">
        <f t="shared" si="9"/>
        <v>0</v>
      </c>
      <c r="BG156" s="189">
        <f t="shared" si="10"/>
        <v>0</v>
      </c>
      <c r="BH156" s="189">
        <f t="shared" si="11"/>
        <v>0</v>
      </c>
      <c r="BI156" s="189">
        <f t="shared" si="12"/>
        <v>0</v>
      </c>
      <c r="BJ156" s="16" t="s">
        <v>23</v>
      </c>
      <c r="BK156" s="189">
        <f t="shared" si="13"/>
        <v>0</v>
      </c>
      <c r="BL156" s="16" t="s">
        <v>159</v>
      </c>
      <c r="BM156" s="16" t="s">
        <v>337</v>
      </c>
    </row>
    <row r="157" spans="2:65" s="1" customFormat="1" ht="16.5" customHeight="1">
      <c r="B157" s="32"/>
      <c r="C157" s="177" t="s">
        <v>338</v>
      </c>
      <c r="D157" s="177" t="s">
        <v>147</v>
      </c>
      <c r="E157" s="178" t="s">
        <v>339</v>
      </c>
      <c r="F157" s="179" t="s">
        <v>340</v>
      </c>
      <c r="G157" s="180" t="s">
        <v>150</v>
      </c>
      <c r="H157" s="181">
        <v>2</v>
      </c>
      <c r="I157" s="182"/>
      <c r="J157" s="182"/>
      <c r="K157" s="183">
        <f t="shared" si="1"/>
        <v>0</v>
      </c>
      <c r="L157" s="179" t="s">
        <v>21</v>
      </c>
      <c r="M157" s="36"/>
      <c r="N157" s="184" t="s">
        <v>21</v>
      </c>
      <c r="O157" s="185" t="s">
        <v>51</v>
      </c>
      <c r="P157" s="186">
        <f t="shared" si="2"/>
        <v>0</v>
      </c>
      <c r="Q157" s="186">
        <f t="shared" si="3"/>
        <v>0</v>
      </c>
      <c r="R157" s="186">
        <f t="shared" si="4"/>
        <v>0</v>
      </c>
      <c r="S157" s="57"/>
      <c r="T157" s="187">
        <f t="shared" si="5"/>
        <v>0</v>
      </c>
      <c r="U157" s="187">
        <v>0</v>
      </c>
      <c r="V157" s="187">
        <f t="shared" si="6"/>
        <v>0</v>
      </c>
      <c r="W157" s="187">
        <v>0</v>
      </c>
      <c r="X157" s="188">
        <f t="shared" si="7"/>
        <v>0</v>
      </c>
      <c r="AR157" s="16" t="s">
        <v>159</v>
      </c>
      <c r="AT157" s="16" t="s">
        <v>147</v>
      </c>
      <c r="AU157" s="16" t="s">
        <v>91</v>
      </c>
      <c r="AY157" s="16" t="s">
        <v>144</v>
      </c>
      <c r="BE157" s="189">
        <f t="shared" si="8"/>
        <v>0</v>
      </c>
      <c r="BF157" s="189">
        <f t="shared" si="9"/>
        <v>0</v>
      </c>
      <c r="BG157" s="189">
        <f t="shared" si="10"/>
        <v>0</v>
      </c>
      <c r="BH157" s="189">
        <f t="shared" si="11"/>
        <v>0</v>
      </c>
      <c r="BI157" s="189">
        <f t="shared" si="12"/>
        <v>0</v>
      </c>
      <c r="BJ157" s="16" t="s">
        <v>23</v>
      </c>
      <c r="BK157" s="189">
        <f t="shared" si="13"/>
        <v>0</v>
      </c>
      <c r="BL157" s="16" t="s">
        <v>159</v>
      </c>
      <c r="BM157" s="16" t="s">
        <v>341</v>
      </c>
    </row>
    <row r="158" spans="2:65" s="1" customFormat="1" ht="16.5" customHeight="1">
      <c r="B158" s="32"/>
      <c r="C158" s="177" t="s">
        <v>342</v>
      </c>
      <c r="D158" s="177" t="s">
        <v>147</v>
      </c>
      <c r="E158" s="178" t="s">
        <v>343</v>
      </c>
      <c r="F158" s="179" t="s">
        <v>344</v>
      </c>
      <c r="G158" s="180" t="s">
        <v>345</v>
      </c>
      <c r="H158" s="181">
        <v>1</v>
      </c>
      <c r="I158" s="182"/>
      <c r="J158" s="182"/>
      <c r="K158" s="183">
        <f t="shared" si="1"/>
        <v>0</v>
      </c>
      <c r="L158" s="179" t="s">
        <v>21</v>
      </c>
      <c r="M158" s="36"/>
      <c r="N158" s="184" t="s">
        <v>21</v>
      </c>
      <c r="O158" s="185" t="s">
        <v>51</v>
      </c>
      <c r="P158" s="186">
        <f t="shared" si="2"/>
        <v>0</v>
      </c>
      <c r="Q158" s="186">
        <f t="shared" si="3"/>
        <v>0</v>
      </c>
      <c r="R158" s="186">
        <f t="shared" si="4"/>
        <v>0</v>
      </c>
      <c r="S158" s="57"/>
      <c r="T158" s="187">
        <f t="shared" si="5"/>
        <v>0</v>
      </c>
      <c r="U158" s="187">
        <v>0</v>
      </c>
      <c r="V158" s="187">
        <f t="shared" si="6"/>
        <v>0</v>
      </c>
      <c r="W158" s="187">
        <v>0</v>
      </c>
      <c r="X158" s="188">
        <f t="shared" si="7"/>
        <v>0</v>
      </c>
      <c r="AR158" s="16" t="s">
        <v>23</v>
      </c>
      <c r="AT158" s="16" t="s">
        <v>147</v>
      </c>
      <c r="AU158" s="16" t="s">
        <v>91</v>
      </c>
      <c r="AY158" s="16" t="s">
        <v>144</v>
      </c>
      <c r="BE158" s="189">
        <f t="shared" si="8"/>
        <v>0</v>
      </c>
      <c r="BF158" s="189">
        <f t="shared" si="9"/>
        <v>0</v>
      </c>
      <c r="BG158" s="189">
        <f t="shared" si="10"/>
        <v>0</v>
      </c>
      <c r="BH158" s="189">
        <f t="shared" si="11"/>
        <v>0</v>
      </c>
      <c r="BI158" s="189">
        <f t="shared" si="12"/>
        <v>0</v>
      </c>
      <c r="BJ158" s="16" t="s">
        <v>23</v>
      </c>
      <c r="BK158" s="189">
        <f t="shared" si="13"/>
        <v>0</v>
      </c>
      <c r="BL158" s="16" t="s">
        <v>23</v>
      </c>
      <c r="BM158" s="16" t="s">
        <v>346</v>
      </c>
    </row>
    <row r="159" spans="2:65" s="1" customFormat="1" ht="16.5" customHeight="1">
      <c r="B159" s="32"/>
      <c r="C159" s="177" t="s">
        <v>347</v>
      </c>
      <c r="D159" s="177" t="s">
        <v>147</v>
      </c>
      <c r="E159" s="178" t="s">
        <v>348</v>
      </c>
      <c r="F159" s="179" t="s">
        <v>349</v>
      </c>
      <c r="G159" s="180" t="s">
        <v>345</v>
      </c>
      <c r="H159" s="181">
        <v>1</v>
      </c>
      <c r="I159" s="182"/>
      <c r="J159" s="182"/>
      <c r="K159" s="183">
        <f t="shared" si="1"/>
        <v>0</v>
      </c>
      <c r="L159" s="179" t="s">
        <v>21</v>
      </c>
      <c r="M159" s="36"/>
      <c r="N159" s="184" t="s">
        <v>21</v>
      </c>
      <c r="O159" s="185" t="s">
        <v>51</v>
      </c>
      <c r="P159" s="186">
        <f t="shared" si="2"/>
        <v>0</v>
      </c>
      <c r="Q159" s="186">
        <f t="shared" si="3"/>
        <v>0</v>
      </c>
      <c r="R159" s="186">
        <f t="shared" si="4"/>
        <v>0</v>
      </c>
      <c r="S159" s="57"/>
      <c r="T159" s="187">
        <f t="shared" si="5"/>
        <v>0</v>
      </c>
      <c r="U159" s="187">
        <v>0</v>
      </c>
      <c r="V159" s="187">
        <f t="shared" si="6"/>
        <v>0</v>
      </c>
      <c r="W159" s="187">
        <v>0</v>
      </c>
      <c r="X159" s="188">
        <f t="shared" si="7"/>
        <v>0</v>
      </c>
      <c r="AR159" s="16" t="s">
        <v>23</v>
      </c>
      <c r="AT159" s="16" t="s">
        <v>147</v>
      </c>
      <c r="AU159" s="16" t="s">
        <v>91</v>
      </c>
      <c r="AY159" s="16" t="s">
        <v>144</v>
      </c>
      <c r="BE159" s="189">
        <f t="shared" si="8"/>
        <v>0</v>
      </c>
      <c r="BF159" s="189">
        <f t="shared" si="9"/>
        <v>0</v>
      </c>
      <c r="BG159" s="189">
        <f t="shared" si="10"/>
        <v>0</v>
      </c>
      <c r="BH159" s="189">
        <f t="shared" si="11"/>
        <v>0</v>
      </c>
      <c r="BI159" s="189">
        <f t="shared" si="12"/>
        <v>0</v>
      </c>
      <c r="BJ159" s="16" t="s">
        <v>23</v>
      </c>
      <c r="BK159" s="189">
        <f t="shared" si="13"/>
        <v>0</v>
      </c>
      <c r="BL159" s="16" t="s">
        <v>23</v>
      </c>
      <c r="BM159" s="16" t="s">
        <v>350</v>
      </c>
    </row>
    <row r="160" spans="2:65" s="1" customFormat="1" ht="16.5" customHeight="1">
      <c r="B160" s="32"/>
      <c r="C160" s="177" t="s">
        <v>351</v>
      </c>
      <c r="D160" s="177" t="s">
        <v>147</v>
      </c>
      <c r="E160" s="178" t="s">
        <v>352</v>
      </c>
      <c r="F160" s="179" t="s">
        <v>353</v>
      </c>
      <c r="G160" s="180" t="s">
        <v>345</v>
      </c>
      <c r="H160" s="181">
        <v>1</v>
      </c>
      <c r="I160" s="182"/>
      <c r="J160" s="182"/>
      <c r="K160" s="183">
        <f t="shared" si="1"/>
        <v>0</v>
      </c>
      <c r="L160" s="179" t="s">
        <v>21</v>
      </c>
      <c r="M160" s="36"/>
      <c r="N160" s="184" t="s">
        <v>21</v>
      </c>
      <c r="O160" s="185" t="s">
        <v>51</v>
      </c>
      <c r="P160" s="186">
        <f t="shared" si="2"/>
        <v>0</v>
      </c>
      <c r="Q160" s="186">
        <f t="shared" si="3"/>
        <v>0</v>
      </c>
      <c r="R160" s="186">
        <f t="shared" si="4"/>
        <v>0</v>
      </c>
      <c r="S160" s="57"/>
      <c r="T160" s="187">
        <f t="shared" si="5"/>
        <v>0</v>
      </c>
      <c r="U160" s="187">
        <v>0</v>
      </c>
      <c r="V160" s="187">
        <f t="shared" si="6"/>
        <v>0</v>
      </c>
      <c r="W160" s="187">
        <v>0</v>
      </c>
      <c r="X160" s="188">
        <f t="shared" si="7"/>
        <v>0</v>
      </c>
      <c r="AR160" s="16" t="s">
        <v>23</v>
      </c>
      <c r="AT160" s="16" t="s">
        <v>147</v>
      </c>
      <c r="AU160" s="16" t="s">
        <v>91</v>
      </c>
      <c r="AY160" s="16" t="s">
        <v>144</v>
      </c>
      <c r="BE160" s="189">
        <f t="shared" si="8"/>
        <v>0</v>
      </c>
      <c r="BF160" s="189">
        <f t="shared" si="9"/>
        <v>0</v>
      </c>
      <c r="BG160" s="189">
        <f t="shared" si="10"/>
        <v>0</v>
      </c>
      <c r="BH160" s="189">
        <f t="shared" si="11"/>
        <v>0</v>
      </c>
      <c r="BI160" s="189">
        <f t="shared" si="12"/>
        <v>0</v>
      </c>
      <c r="BJ160" s="16" t="s">
        <v>23</v>
      </c>
      <c r="BK160" s="189">
        <f t="shared" si="13"/>
        <v>0</v>
      </c>
      <c r="BL160" s="16" t="s">
        <v>23</v>
      </c>
      <c r="BM160" s="16" t="s">
        <v>354</v>
      </c>
    </row>
    <row r="161" spans="2:65" s="10" customFormat="1" ht="22.9" customHeight="1">
      <c r="B161" s="160"/>
      <c r="C161" s="161"/>
      <c r="D161" s="162" t="s">
        <v>81</v>
      </c>
      <c r="E161" s="175" t="s">
        <v>355</v>
      </c>
      <c r="F161" s="175" t="s">
        <v>356</v>
      </c>
      <c r="G161" s="161"/>
      <c r="H161" s="161"/>
      <c r="I161" s="164"/>
      <c r="J161" s="164"/>
      <c r="K161" s="176">
        <f>BK161</f>
        <v>0</v>
      </c>
      <c r="L161" s="161"/>
      <c r="M161" s="166"/>
      <c r="N161" s="167"/>
      <c r="O161" s="168"/>
      <c r="P161" s="168"/>
      <c r="Q161" s="169">
        <f>SUM(Q162:Q163)</f>
        <v>0</v>
      </c>
      <c r="R161" s="169">
        <f>SUM(R162:R163)</f>
        <v>0</v>
      </c>
      <c r="S161" s="168"/>
      <c r="T161" s="170">
        <f>SUM(T162:T163)</f>
        <v>0</v>
      </c>
      <c r="U161" s="168"/>
      <c r="V161" s="170">
        <f>SUM(V162:V163)</f>
        <v>0</v>
      </c>
      <c r="W161" s="168"/>
      <c r="X161" s="171">
        <f>SUM(X162:X163)</f>
        <v>0</v>
      </c>
      <c r="AR161" s="172" t="s">
        <v>23</v>
      </c>
      <c r="AT161" s="173" t="s">
        <v>81</v>
      </c>
      <c r="AU161" s="173" t="s">
        <v>23</v>
      </c>
      <c r="AY161" s="172" t="s">
        <v>144</v>
      </c>
      <c r="BK161" s="174">
        <f>SUM(BK162:BK163)</f>
        <v>0</v>
      </c>
    </row>
    <row r="162" spans="2:65" s="1" customFormat="1" ht="22.5" customHeight="1">
      <c r="B162" s="32"/>
      <c r="C162" s="177" t="s">
        <v>357</v>
      </c>
      <c r="D162" s="177" t="s">
        <v>147</v>
      </c>
      <c r="E162" s="178" t="s">
        <v>358</v>
      </c>
      <c r="F162" s="179" t="s">
        <v>359</v>
      </c>
      <c r="G162" s="180" t="s">
        <v>360</v>
      </c>
      <c r="H162" s="181">
        <v>5</v>
      </c>
      <c r="I162" s="182"/>
      <c r="J162" s="182"/>
      <c r="K162" s="183">
        <f>ROUND(P162*H162,2)</f>
        <v>0</v>
      </c>
      <c r="L162" s="179" t="s">
        <v>151</v>
      </c>
      <c r="M162" s="36"/>
      <c r="N162" s="184" t="s">
        <v>21</v>
      </c>
      <c r="O162" s="185" t="s">
        <v>51</v>
      </c>
      <c r="P162" s="186">
        <f>I162+J162</f>
        <v>0</v>
      </c>
      <c r="Q162" s="186">
        <f>ROUND(I162*H162,2)</f>
        <v>0</v>
      </c>
      <c r="R162" s="186">
        <f>ROUND(J162*H162,2)</f>
        <v>0</v>
      </c>
      <c r="S162" s="57"/>
      <c r="T162" s="187">
        <f>S162*H162</f>
        <v>0</v>
      </c>
      <c r="U162" s="187">
        <v>0</v>
      </c>
      <c r="V162" s="187">
        <f>U162*H162</f>
        <v>0</v>
      </c>
      <c r="W162" s="187">
        <v>0</v>
      </c>
      <c r="X162" s="188">
        <f>W162*H162</f>
        <v>0</v>
      </c>
      <c r="AR162" s="16" t="s">
        <v>23</v>
      </c>
      <c r="AT162" s="16" t="s">
        <v>147</v>
      </c>
      <c r="AU162" s="16" t="s">
        <v>91</v>
      </c>
      <c r="AY162" s="16" t="s">
        <v>144</v>
      </c>
      <c r="BE162" s="189">
        <f>IF(O162="základní",K162,0)</f>
        <v>0</v>
      </c>
      <c r="BF162" s="189">
        <f>IF(O162="snížená",K162,0)</f>
        <v>0</v>
      </c>
      <c r="BG162" s="189">
        <f>IF(O162="zákl. přenesená",K162,0)</f>
        <v>0</v>
      </c>
      <c r="BH162" s="189">
        <f>IF(O162="sníž. přenesená",K162,0)</f>
        <v>0</v>
      </c>
      <c r="BI162" s="189">
        <f>IF(O162="nulová",K162,0)</f>
        <v>0</v>
      </c>
      <c r="BJ162" s="16" t="s">
        <v>23</v>
      </c>
      <c r="BK162" s="189">
        <f>ROUND(P162*H162,2)</f>
        <v>0</v>
      </c>
      <c r="BL162" s="16" t="s">
        <v>23</v>
      </c>
      <c r="BM162" s="16" t="s">
        <v>361</v>
      </c>
    </row>
    <row r="163" spans="2:65" s="1" customFormat="1" ht="68.25">
      <c r="B163" s="32"/>
      <c r="C163" s="33"/>
      <c r="D163" s="190" t="s">
        <v>153</v>
      </c>
      <c r="E163" s="33"/>
      <c r="F163" s="191" t="s">
        <v>362</v>
      </c>
      <c r="G163" s="33"/>
      <c r="H163" s="33"/>
      <c r="I163" s="101"/>
      <c r="J163" s="101"/>
      <c r="K163" s="33"/>
      <c r="L163" s="33"/>
      <c r="M163" s="36"/>
      <c r="N163" s="214"/>
      <c r="O163" s="215"/>
      <c r="P163" s="215"/>
      <c r="Q163" s="215"/>
      <c r="R163" s="215"/>
      <c r="S163" s="215"/>
      <c r="T163" s="215"/>
      <c r="U163" s="215"/>
      <c r="V163" s="215"/>
      <c r="W163" s="215"/>
      <c r="X163" s="216"/>
      <c r="AT163" s="16" t="s">
        <v>153</v>
      </c>
      <c r="AU163" s="16" t="s">
        <v>91</v>
      </c>
    </row>
    <row r="164" spans="2:65" s="1" customFormat="1" ht="6.95" customHeight="1">
      <c r="B164" s="44"/>
      <c r="C164" s="45"/>
      <c r="D164" s="45"/>
      <c r="E164" s="45"/>
      <c r="F164" s="45"/>
      <c r="G164" s="45"/>
      <c r="H164" s="45"/>
      <c r="I164" s="124"/>
      <c r="J164" s="124"/>
      <c r="K164" s="45"/>
      <c r="L164" s="45"/>
      <c r="M164" s="36"/>
    </row>
  </sheetData>
  <sheetProtection algorithmName="SHA-512" hashValue="nfri+0WeF2VmNR3SxBveRJKcoug5CycfetMto0f3VE8bgg210Wc9S5pLpVJXole8sm0sPRSYS2njBTUTwf+YSw==" saltValue="5sZyw2jOjrc0rj7q7JpEIpZrM/lafhNuGz0SS9dRAgWuf9QkyE13kQaTvUQwGQzHg77/rDLlIvinBqxfzmZnMA==" spinCount="100000" sheet="1" objects="1" scenarios="1" formatColumns="0" formatRows="0" autoFilter="0"/>
  <autoFilter ref="C83:L163"/>
  <mergeCells count="9">
    <mergeCell ref="E52:H52"/>
    <mergeCell ref="E74:H74"/>
    <mergeCell ref="E76:H76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203"/>
  <sheetViews>
    <sheetView showGridLines="0" tabSelected="1" topLeftCell="A13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95</v>
      </c>
      <c r="AZ2" s="217" t="s">
        <v>363</v>
      </c>
      <c r="BA2" s="217" t="s">
        <v>364</v>
      </c>
      <c r="BB2" s="217" t="s">
        <v>21</v>
      </c>
      <c r="BC2" s="217" t="s">
        <v>365</v>
      </c>
      <c r="BD2" s="217" t="s">
        <v>155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  <c r="AZ3" s="217" t="s">
        <v>366</v>
      </c>
      <c r="BA3" s="217" t="s">
        <v>367</v>
      </c>
      <c r="BB3" s="217" t="s">
        <v>21</v>
      </c>
      <c r="BC3" s="217" t="s">
        <v>368</v>
      </c>
      <c r="BD3" s="217" t="s">
        <v>155</v>
      </c>
    </row>
    <row r="4" spans="2:56" ht="24.95" customHeight="1">
      <c r="B4" s="19"/>
      <c r="D4" s="99" t="s">
        <v>111</v>
      </c>
      <c r="M4" s="19"/>
      <c r="N4" s="23" t="s">
        <v>11</v>
      </c>
      <c r="AT4" s="16" t="s">
        <v>4</v>
      </c>
      <c r="AZ4" s="217" t="s">
        <v>369</v>
      </c>
      <c r="BA4" s="217" t="s">
        <v>370</v>
      </c>
      <c r="BB4" s="217" t="s">
        <v>21</v>
      </c>
      <c r="BC4" s="217" t="s">
        <v>371</v>
      </c>
      <c r="BD4" s="217" t="s">
        <v>155</v>
      </c>
    </row>
    <row r="5" spans="2:56" ht="6.95" customHeight="1">
      <c r="B5" s="19"/>
      <c r="M5" s="19"/>
      <c r="AZ5" s="217" t="s">
        <v>372</v>
      </c>
      <c r="BA5" s="217" t="s">
        <v>373</v>
      </c>
      <c r="BB5" s="217" t="s">
        <v>21</v>
      </c>
      <c r="BC5" s="217" t="s">
        <v>374</v>
      </c>
      <c r="BD5" s="217" t="s">
        <v>155</v>
      </c>
    </row>
    <row r="6" spans="2:56" ht="12" customHeight="1">
      <c r="B6" s="19"/>
      <c r="D6" s="100" t="s">
        <v>17</v>
      </c>
      <c r="M6" s="19"/>
      <c r="AZ6" s="217" t="s">
        <v>375</v>
      </c>
      <c r="BA6" s="217" t="s">
        <v>376</v>
      </c>
      <c r="BB6" s="217" t="s">
        <v>21</v>
      </c>
      <c r="BC6" s="217" t="s">
        <v>377</v>
      </c>
      <c r="BD6" s="217" t="s">
        <v>155</v>
      </c>
    </row>
    <row r="7" spans="2:5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  <c r="AZ7" s="217" t="s">
        <v>378</v>
      </c>
      <c r="BA7" s="217" t="s">
        <v>379</v>
      </c>
      <c r="BB7" s="217" t="s">
        <v>21</v>
      </c>
      <c r="BC7" s="217" t="s">
        <v>380</v>
      </c>
      <c r="BD7" s="217" t="s">
        <v>155</v>
      </c>
    </row>
    <row r="8" spans="2:56" s="1" customFormat="1" ht="12" customHeight="1">
      <c r="B8" s="36"/>
      <c r="D8" s="100" t="s">
        <v>112</v>
      </c>
      <c r="I8" s="101"/>
      <c r="J8" s="101"/>
      <c r="M8" s="36"/>
      <c r="AZ8" s="217" t="s">
        <v>381</v>
      </c>
      <c r="BA8" s="217" t="s">
        <v>382</v>
      </c>
      <c r="BB8" s="217" t="s">
        <v>21</v>
      </c>
      <c r="BC8" s="217" t="s">
        <v>383</v>
      </c>
      <c r="BD8" s="217" t="s">
        <v>155</v>
      </c>
    </row>
    <row r="9" spans="2:56" s="1" customFormat="1" ht="36.950000000000003" customHeight="1">
      <c r="B9" s="36"/>
      <c r="E9" s="371" t="s">
        <v>384</v>
      </c>
      <c r="F9" s="372"/>
      <c r="G9" s="372"/>
      <c r="H9" s="372"/>
      <c r="I9" s="101"/>
      <c r="J9" s="101"/>
      <c r="M9" s="36"/>
    </row>
    <row r="10" spans="2:56" s="1" customFormat="1" ht="11.25">
      <c r="B10" s="36"/>
      <c r="I10" s="101"/>
      <c r="J10" s="101"/>
      <c r="M10" s="36"/>
    </row>
    <row r="11" spans="2:56" s="1" customFormat="1" ht="12" customHeight="1">
      <c r="B11" s="36"/>
      <c r="D11" s="100" t="s">
        <v>20</v>
      </c>
      <c r="F11" s="16" t="s">
        <v>21</v>
      </c>
      <c r="I11" s="102" t="s">
        <v>22</v>
      </c>
      <c r="J11" s="103" t="s">
        <v>21</v>
      </c>
      <c r="M11" s="36"/>
    </row>
    <row r="12" spans="2:5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56" s="1" customFormat="1" ht="10.9" customHeight="1">
      <c r="B13" s="36"/>
      <c r="I13" s="101"/>
      <c r="J13" s="101"/>
      <c r="M13" s="36"/>
    </row>
    <row r="14" spans="2:5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5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5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ROUND(K91,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ROUND((SUM(BE91:BE202)),  2)</f>
        <v>0</v>
      </c>
      <c r="I35" s="113">
        <v>0.21</v>
      </c>
      <c r="J35" s="101"/>
      <c r="K35" s="108">
        <f>ROUND(((SUM(BE91:BE202))*I35),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ROUND((SUM(BF91:BF202)),  2)</f>
        <v>0</v>
      </c>
      <c r="I36" s="113">
        <v>0.15</v>
      </c>
      <c r="J36" s="101"/>
      <c r="K36" s="108">
        <f>ROUND(((SUM(BF91:BF202))*I36),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ROUND((SUM(BG91:BG202)),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ROUND((SUM(BH91:BH202)),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ROUND((SUM(BI91:BI202)),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>18Z_007_SO 300 - SO 300 - Výměna vodovodních řadů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Q91</f>
        <v>0</v>
      </c>
      <c r="J61" s="134">
        <f t="shared" si="0"/>
        <v>0</v>
      </c>
      <c r="K61" s="70">
        <f>K91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122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K92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385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K93</f>
        <v>0</v>
      </c>
      <c r="L63" s="143"/>
      <c r="M63" s="148"/>
    </row>
    <row r="64" spans="2:47" s="8" customFormat="1" ht="19.899999999999999" customHeight="1">
      <c r="B64" s="142"/>
      <c r="C64" s="143"/>
      <c r="D64" s="144" t="s">
        <v>386</v>
      </c>
      <c r="E64" s="145"/>
      <c r="F64" s="145"/>
      <c r="G64" s="145"/>
      <c r="H64" s="145"/>
      <c r="I64" s="146">
        <f>Q142</f>
        <v>0</v>
      </c>
      <c r="J64" s="146">
        <f>R142</f>
        <v>0</v>
      </c>
      <c r="K64" s="147">
        <f>K142</f>
        <v>0</v>
      </c>
      <c r="L64" s="143"/>
      <c r="M64" s="148"/>
    </row>
    <row r="65" spans="2:13" s="8" customFormat="1" ht="19.899999999999999" customHeight="1">
      <c r="B65" s="142"/>
      <c r="C65" s="143"/>
      <c r="D65" s="144" t="s">
        <v>387</v>
      </c>
      <c r="E65" s="145"/>
      <c r="F65" s="145"/>
      <c r="G65" s="145"/>
      <c r="H65" s="145"/>
      <c r="I65" s="146">
        <f>Q145</f>
        <v>0</v>
      </c>
      <c r="J65" s="146">
        <f>R145</f>
        <v>0</v>
      </c>
      <c r="K65" s="147">
        <f>K145</f>
        <v>0</v>
      </c>
      <c r="L65" s="143"/>
      <c r="M65" s="148"/>
    </row>
    <row r="66" spans="2:13" s="8" customFormat="1" ht="19.899999999999999" customHeight="1">
      <c r="B66" s="142"/>
      <c r="C66" s="143"/>
      <c r="D66" s="144" t="s">
        <v>123</v>
      </c>
      <c r="E66" s="145"/>
      <c r="F66" s="145"/>
      <c r="G66" s="145"/>
      <c r="H66" s="145"/>
      <c r="I66" s="146">
        <f>Q149</f>
        <v>0</v>
      </c>
      <c r="J66" s="146">
        <f>R149</f>
        <v>0</v>
      </c>
      <c r="K66" s="147">
        <f>K149</f>
        <v>0</v>
      </c>
      <c r="L66" s="143"/>
      <c r="M66" s="148"/>
    </row>
    <row r="67" spans="2:13" s="8" customFormat="1" ht="19.899999999999999" customHeight="1">
      <c r="B67" s="142"/>
      <c r="C67" s="143"/>
      <c r="D67" s="144" t="s">
        <v>388</v>
      </c>
      <c r="E67" s="145"/>
      <c r="F67" s="145"/>
      <c r="G67" s="145"/>
      <c r="H67" s="145"/>
      <c r="I67" s="146">
        <f>Q176</f>
        <v>0</v>
      </c>
      <c r="J67" s="146">
        <f>R176</f>
        <v>0</v>
      </c>
      <c r="K67" s="147">
        <f>K176</f>
        <v>0</v>
      </c>
      <c r="L67" s="143"/>
      <c r="M67" s="148"/>
    </row>
    <row r="68" spans="2:13" s="8" customFormat="1" ht="19.899999999999999" customHeight="1">
      <c r="B68" s="142"/>
      <c r="C68" s="143"/>
      <c r="D68" s="144" t="s">
        <v>124</v>
      </c>
      <c r="E68" s="145"/>
      <c r="F68" s="145"/>
      <c r="G68" s="145"/>
      <c r="H68" s="145"/>
      <c r="I68" s="146">
        <f>Q191</f>
        <v>0</v>
      </c>
      <c r="J68" s="146">
        <f>R191</f>
        <v>0</v>
      </c>
      <c r="K68" s="147">
        <f>K191</f>
        <v>0</v>
      </c>
      <c r="L68" s="143"/>
      <c r="M68" s="148"/>
    </row>
    <row r="69" spans="2:13" s="7" customFormat="1" ht="24.95" customHeight="1">
      <c r="B69" s="135"/>
      <c r="C69" s="136"/>
      <c r="D69" s="137" t="s">
        <v>389</v>
      </c>
      <c r="E69" s="138"/>
      <c r="F69" s="138"/>
      <c r="G69" s="138"/>
      <c r="H69" s="138"/>
      <c r="I69" s="139">
        <f>Q194</f>
        <v>0</v>
      </c>
      <c r="J69" s="139">
        <f>R194</f>
        <v>0</v>
      </c>
      <c r="K69" s="140">
        <f>K194</f>
        <v>0</v>
      </c>
      <c r="L69" s="136"/>
      <c r="M69" s="141"/>
    </row>
    <row r="70" spans="2:13" s="8" customFormat="1" ht="19.899999999999999" customHeight="1">
      <c r="B70" s="142"/>
      <c r="C70" s="143"/>
      <c r="D70" s="144" t="s">
        <v>390</v>
      </c>
      <c r="E70" s="145"/>
      <c r="F70" s="145"/>
      <c r="G70" s="145"/>
      <c r="H70" s="145"/>
      <c r="I70" s="146">
        <f>Q195</f>
        <v>0</v>
      </c>
      <c r="J70" s="146">
        <f>R195</f>
        <v>0</v>
      </c>
      <c r="K70" s="147">
        <f>K195</f>
        <v>0</v>
      </c>
      <c r="L70" s="143"/>
      <c r="M70" s="148"/>
    </row>
    <row r="71" spans="2:13" s="8" customFormat="1" ht="19.899999999999999" customHeight="1">
      <c r="B71" s="142"/>
      <c r="C71" s="143"/>
      <c r="D71" s="144" t="s">
        <v>391</v>
      </c>
      <c r="E71" s="145"/>
      <c r="F71" s="145"/>
      <c r="G71" s="145"/>
      <c r="H71" s="145"/>
      <c r="I71" s="146">
        <f>Q199</f>
        <v>0</v>
      </c>
      <c r="J71" s="146">
        <f>R199</f>
        <v>0</v>
      </c>
      <c r="K71" s="147">
        <f>K199</f>
        <v>0</v>
      </c>
      <c r="L71" s="143"/>
      <c r="M71" s="148"/>
    </row>
    <row r="72" spans="2:13" s="1" customFormat="1" ht="21.75" customHeight="1">
      <c r="B72" s="32"/>
      <c r="C72" s="33"/>
      <c r="D72" s="33"/>
      <c r="E72" s="33"/>
      <c r="F72" s="33"/>
      <c r="G72" s="33"/>
      <c r="H72" s="33"/>
      <c r="I72" s="101"/>
      <c r="J72" s="101"/>
      <c r="K72" s="33"/>
      <c r="L72" s="33"/>
      <c r="M72" s="36"/>
    </row>
    <row r="73" spans="2:13" s="1" customFormat="1" ht="6.95" customHeight="1">
      <c r="B73" s="44"/>
      <c r="C73" s="45"/>
      <c r="D73" s="45"/>
      <c r="E73" s="45"/>
      <c r="F73" s="45"/>
      <c r="G73" s="45"/>
      <c r="H73" s="45"/>
      <c r="I73" s="124"/>
      <c r="J73" s="124"/>
      <c r="K73" s="45"/>
      <c r="L73" s="45"/>
      <c r="M73" s="36"/>
    </row>
    <row r="77" spans="2:13" s="1" customFormat="1" ht="6.95" customHeight="1">
      <c r="B77" s="46"/>
      <c r="C77" s="47"/>
      <c r="D77" s="47"/>
      <c r="E77" s="47"/>
      <c r="F77" s="47"/>
      <c r="G77" s="47"/>
      <c r="H77" s="47"/>
      <c r="I77" s="127"/>
      <c r="J77" s="127"/>
      <c r="K77" s="47"/>
      <c r="L77" s="47"/>
      <c r="M77" s="36"/>
    </row>
    <row r="78" spans="2:13" s="1" customFormat="1" ht="24.95" customHeight="1">
      <c r="B78" s="32"/>
      <c r="C78" s="22" t="s">
        <v>125</v>
      </c>
      <c r="D78" s="33"/>
      <c r="E78" s="33"/>
      <c r="F78" s="33"/>
      <c r="G78" s="33"/>
      <c r="H78" s="33"/>
      <c r="I78" s="101"/>
      <c r="J78" s="101"/>
      <c r="K78" s="33"/>
      <c r="L78" s="33"/>
      <c r="M78" s="36"/>
    </row>
    <row r="79" spans="2:13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101"/>
      <c r="K79" s="33"/>
      <c r="L79" s="33"/>
      <c r="M79" s="36"/>
    </row>
    <row r="80" spans="2:13" s="1" customFormat="1" ht="12" customHeight="1">
      <c r="B80" s="32"/>
      <c r="C80" s="28" t="s">
        <v>17</v>
      </c>
      <c r="D80" s="33"/>
      <c r="E80" s="33"/>
      <c r="F80" s="33"/>
      <c r="G80" s="33"/>
      <c r="H80" s="33"/>
      <c r="I80" s="101"/>
      <c r="J80" s="101"/>
      <c r="K80" s="33"/>
      <c r="L80" s="33"/>
      <c r="M80" s="36"/>
    </row>
    <row r="81" spans="2:65" s="1" customFormat="1" ht="16.5" customHeight="1">
      <c r="B81" s="32"/>
      <c r="C81" s="33"/>
      <c r="D81" s="33"/>
      <c r="E81" s="376" t="str">
        <f>E7</f>
        <v>Posílení vodovodní sítě obce Velké Přílepy</v>
      </c>
      <c r="F81" s="377"/>
      <c r="G81" s="377"/>
      <c r="H81" s="377"/>
      <c r="I81" s="101"/>
      <c r="J81" s="101"/>
      <c r="K81" s="33"/>
      <c r="L81" s="33"/>
      <c r="M81" s="36"/>
    </row>
    <row r="82" spans="2:65" s="1" customFormat="1" ht="12" customHeight="1">
      <c r="B82" s="32"/>
      <c r="C82" s="28" t="s">
        <v>112</v>
      </c>
      <c r="D82" s="33"/>
      <c r="E82" s="33"/>
      <c r="F82" s="33"/>
      <c r="G82" s="33"/>
      <c r="H82" s="33"/>
      <c r="I82" s="101"/>
      <c r="J82" s="101"/>
      <c r="K82" s="33"/>
      <c r="L82" s="33"/>
      <c r="M82" s="36"/>
    </row>
    <row r="83" spans="2:65" s="1" customFormat="1" ht="16.5" customHeight="1">
      <c r="B83" s="32"/>
      <c r="C83" s="33"/>
      <c r="D83" s="33"/>
      <c r="E83" s="349" t="str">
        <f>E9</f>
        <v>18Z_007_SO 300 - SO 300 - Výměna vodovodních řadů</v>
      </c>
      <c r="F83" s="348"/>
      <c r="G83" s="348"/>
      <c r="H83" s="348"/>
      <c r="I83" s="101"/>
      <c r="J83" s="101"/>
      <c r="K83" s="33"/>
      <c r="L83" s="33"/>
      <c r="M83" s="36"/>
    </row>
    <row r="84" spans="2:65" s="1" customFormat="1" ht="6.95" customHeight="1">
      <c r="B84" s="32"/>
      <c r="C84" s="33"/>
      <c r="D84" s="33"/>
      <c r="E84" s="33"/>
      <c r="F84" s="33"/>
      <c r="G84" s="33"/>
      <c r="H84" s="33"/>
      <c r="I84" s="101"/>
      <c r="J84" s="101"/>
      <c r="K84" s="33"/>
      <c r="L84" s="33"/>
      <c r="M84" s="36"/>
    </row>
    <row r="85" spans="2:65" s="1" customFormat="1" ht="12" customHeight="1">
      <c r="B85" s="32"/>
      <c r="C85" s="28" t="s">
        <v>24</v>
      </c>
      <c r="D85" s="33"/>
      <c r="E85" s="33"/>
      <c r="F85" s="26" t="str">
        <f>F12</f>
        <v>Velké Přílepy, ul. Pražská</v>
      </c>
      <c r="G85" s="33"/>
      <c r="H85" s="33"/>
      <c r="I85" s="102" t="s">
        <v>26</v>
      </c>
      <c r="J85" s="104" t="str">
        <f>IF(J12="","",J12)</f>
        <v>18. 3. 2019</v>
      </c>
      <c r="K85" s="33"/>
      <c r="L85" s="33"/>
      <c r="M85" s="36"/>
    </row>
    <row r="86" spans="2:65" s="1" customFormat="1" ht="6.95" customHeight="1">
      <c r="B86" s="32"/>
      <c r="C86" s="33"/>
      <c r="D86" s="33"/>
      <c r="E86" s="33"/>
      <c r="F86" s="33"/>
      <c r="G86" s="33"/>
      <c r="H86" s="33"/>
      <c r="I86" s="101"/>
      <c r="J86" s="101"/>
      <c r="K86" s="33"/>
      <c r="L86" s="33"/>
      <c r="M86" s="36"/>
    </row>
    <row r="87" spans="2:65" s="1" customFormat="1" ht="13.7" customHeight="1">
      <c r="B87" s="32"/>
      <c r="C87" s="28" t="s">
        <v>30</v>
      </c>
      <c r="D87" s="33"/>
      <c r="E87" s="33"/>
      <c r="F87" s="26" t="str">
        <f>E15</f>
        <v>obec Velké Přílepy</v>
      </c>
      <c r="G87" s="33"/>
      <c r="H87" s="33"/>
      <c r="I87" s="102" t="s">
        <v>38</v>
      </c>
      <c r="J87" s="128" t="str">
        <f>E21</f>
        <v>HADRABA, s.r.o.</v>
      </c>
      <c r="K87" s="33"/>
      <c r="L87" s="33"/>
      <c r="M87" s="36"/>
    </row>
    <row r="88" spans="2:65" s="1" customFormat="1" ht="13.7" customHeight="1">
      <c r="B88" s="32"/>
      <c r="C88" s="28" t="s">
        <v>36</v>
      </c>
      <c r="D88" s="33"/>
      <c r="E88" s="33"/>
      <c r="F88" s="26" t="str">
        <f>IF(E18="","",E18)</f>
        <v>Vyplň údaj</v>
      </c>
      <c r="G88" s="33"/>
      <c r="H88" s="33"/>
      <c r="I88" s="102" t="s">
        <v>42</v>
      </c>
      <c r="J88" s="128" t="str">
        <f>E24</f>
        <v>Ing. Michal Hadraba</v>
      </c>
      <c r="K88" s="33"/>
      <c r="L88" s="33"/>
      <c r="M88" s="36"/>
    </row>
    <row r="89" spans="2:65" s="1" customFormat="1" ht="10.35" customHeight="1">
      <c r="B89" s="32"/>
      <c r="C89" s="33"/>
      <c r="D89" s="33"/>
      <c r="E89" s="33"/>
      <c r="F89" s="33"/>
      <c r="G89" s="33"/>
      <c r="H89" s="33"/>
      <c r="I89" s="101"/>
      <c r="J89" s="101"/>
      <c r="K89" s="33"/>
      <c r="L89" s="33"/>
      <c r="M89" s="36"/>
    </row>
    <row r="90" spans="2:65" s="9" customFormat="1" ht="29.25" customHeight="1">
      <c r="B90" s="149"/>
      <c r="C90" s="150" t="s">
        <v>126</v>
      </c>
      <c r="D90" s="151" t="s">
        <v>65</v>
      </c>
      <c r="E90" s="151" t="s">
        <v>61</v>
      </c>
      <c r="F90" s="151" t="s">
        <v>62</v>
      </c>
      <c r="G90" s="151" t="s">
        <v>127</v>
      </c>
      <c r="H90" s="151" t="s">
        <v>128</v>
      </c>
      <c r="I90" s="152" t="s">
        <v>129</v>
      </c>
      <c r="J90" s="152" t="s">
        <v>130</v>
      </c>
      <c r="K90" s="151" t="s">
        <v>120</v>
      </c>
      <c r="L90" s="153" t="s">
        <v>131</v>
      </c>
      <c r="M90" s="154"/>
      <c r="N90" s="61" t="s">
        <v>21</v>
      </c>
      <c r="O90" s="62" t="s">
        <v>50</v>
      </c>
      <c r="P90" s="62" t="s">
        <v>132</v>
      </c>
      <c r="Q90" s="62" t="s">
        <v>133</v>
      </c>
      <c r="R90" s="62" t="s">
        <v>134</v>
      </c>
      <c r="S90" s="62" t="s">
        <v>135</v>
      </c>
      <c r="T90" s="62" t="s">
        <v>136</v>
      </c>
      <c r="U90" s="62" t="s">
        <v>137</v>
      </c>
      <c r="V90" s="62" t="s">
        <v>138</v>
      </c>
      <c r="W90" s="62" t="s">
        <v>139</v>
      </c>
      <c r="X90" s="63" t="s">
        <v>140</v>
      </c>
    </row>
    <row r="91" spans="2:65" s="1" customFormat="1" ht="22.9" customHeight="1">
      <c r="B91" s="32"/>
      <c r="C91" s="68" t="s">
        <v>141</v>
      </c>
      <c r="D91" s="33"/>
      <c r="E91" s="33"/>
      <c r="F91" s="33"/>
      <c r="G91" s="33"/>
      <c r="H91" s="33"/>
      <c r="I91" s="101"/>
      <c r="J91" s="101"/>
      <c r="K91" s="155">
        <f>BK91</f>
        <v>0</v>
      </c>
      <c r="L91" s="33"/>
      <c r="M91" s="36"/>
      <c r="N91" s="64"/>
      <c r="O91" s="65"/>
      <c r="P91" s="65"/>
      <c r="Q91" s="156">
        <f>Q92+Q194</f>
        <v>0</v>
      </c>
      <c r="R91" s="156">
        <f>R92+R194</f>
        <v>0</v>
      </c>
      <c r="S91" s="65"/>
      <c r="T91" s="157">
        <f>T92+T194</f>
        <v>0</v>
      </c>
      <c r="U91" s="65"/>
      <c r="V91" s="157">
        <f>V92+V194</f>
        <v>1100.3095153000002</v>
      </c>
      <c r="W91" s="65"/>
      <c r="X91" s="158">
        <f>X92+X194</f>
        <v>154.488</v>
      </c>
      <c r="AT91" s="16" t="s">
        <v>81</v>
      </c>
      <c r="AU91" s="16" t="s">
        <v>121</v>
      </c>
      <c r="BK91" s="159">
        <f>BK92+BK194</f>
        <v>0</v>
      </c>
    </row>
    <row r="92" spans="2:65" s="10" customFormat="1" ht="25.9" customHeight="1">
      <c r="B92" s="160"/>
      <c r="C92" s="161"/>
      <c r="D92" s="162" t="s">
        <v>81</v>
      </c>
      <c r="E92" s="163" t="s">
        <v>142</v>
      </c>
      <c r="F92" s="163" t="s">
        <v>143</v>
      </c>
      <c r="G92" s="161"/>
      <c r="H92" s="161"/>
      <c r="I92" s="164"/>
      <c r="J92" s="164"/>
      <c r="K92" s="165">
        <f>BK92</f>
        <v>0</v>
      </c>
      <c r="L92" s="161"/>
      <c r="M92" s="166"/>
      <c r="N92" s="167"/>
      <c r="O92" s="168"/>
      <c r="P92" s="168"/>
      <c r="Q92" s="169">
        <f>Q93+Q142+Q145+Q149+Q176+Q191</f>
        <v>0</v>
      </c>
      <c r="R92" s="169">
        <f>R93+R142+R145+R149+R176+R191</f>
        <v>0</v>
      </c>
      <c r="S92" s="168"/>
      <c r="T92" s="170">
        <f>T93+T142+T145+T149+T176+T191</f>
        <v>0</v>
      </c>
      <c r="U92" s="168"/>
      <c r="V92" s="170">
        <f>V93+V142+V145+V149+V176+V191</f>
        <v>1100.1913953000001</v>
      </c>
      <c r="W92" s="168"/>
      <c r="X92" s="171">
        <f>X93+X142+X145+X149+X176+X191</f>
        <v>154.488</v>
      </c>
      <c r="AR92" s="172" t="s">
        <v>23</v>
      </c>
      <c r="AT92" s="173" t="s">
        <v>81</v>
      </c>
      <c r="AU92" s="173" t="s">
        <v>82</v>
      </c>
      <c r="AY92" s="172" t="s">
        <v>144</v>
      </c>
      <c r="BK92" s="174">
        <f>BK93+BK142+BK145+BK149+BK176+BK191</f>
        <v>0</v>
      </c>
    </row>
    <row r="93" spans="2:65" s="10" customFormat="1" ht="22.9" customHeight="1">
      <c r="B93" s="160"/>
      <c r="C93" s="161"/>
      <c r="D93" s="162" t="s">
        <v>81</v>
      </c>
      <c r="E93" s="175" t="s">
        <v>23</v>
      </c>
      <c r="F93" s="175" t="s">
        <v>392</v>
      </c>
      <c r="G93" s="161"/>
      <c r="H93" s="161"/>
      <c r="I93" s="164"/>
      <c r="J93" s="164"/>
      <c r="K93" s="176">
        <f>BK93</f>
        <v>0</v>
      </c>
      <c r="L93" s="161"/>
      <c r="M93" s="166"/>
      <c r="N93" s="167"/>
      <c r="O93" s="168"/>
      <c r="P93" s="168"/>
      <c r="Q93" s="169">
        <f>SUM(Q94:Q141)</f>
        <v>0</v>
      </c>
      <c r="R93" s="169">
        <f>SUM(R94:R141)</f>
        <v>0</v>
      </c>
      <c r="S93" s="168"/>
      <c r="T93" s="170">
        <f>SUM(T94:T141)</f>
        <v>0</v>
      </c>
      <c r="U93" s="168"/>
      <c r="V93" s="170">
        <f>SUM(V94:V141)</f>
        <v>846.36041999999998</v>
      </c>
      <c r="W93" s="168"/>
      <c r="X93" s="171">
        <f>SUM(X94:X141)</f>
        <v>154.488</v>
      </c>
      <c r="AR93" s="172" t="s">
        <v>23</v>
      </c>
      <c r="AT93" s="173" t="s">
        <v>81</v>
      </c>
      <c r="AU93" s="173" t="s">
        <v>23</v>
      </c>
      <c r="AY93" s="172" t="s">
        <v>144</v>
      </c>
      <c r="BK93" s="174">
        <f>SUM(BK94:BK141)</f>
        <v>0</v>
      </c>
    </row>
    <row r="94" spans="2:65" s="1" customFormat="1" ht="16.5" customHeight="1">
      <c r="B94" s="32"/>
      <c r="C94" s="177" t="s">
        <v>286</v>
      </c>
      <c r="D94" s="177" t="s">
        <v>147</v>
      </c>
      <c r="E94" s="178" t="s">
        <v>393</v>
      </c>
      <c r="F94" s="179" t="s">
        <v>394</v>
      </c>
      <c r="G94" s="180" t="s">
        <v>395</v>
      </c>
      <c r="H94" s="181">
        <v>76</v>
      </c>
      <c r="I94" s="182"/>
      <c r="J94" s="182"/>
      <c r="K94" s="183">
        <f>ROUND(P94*H94,2)</f>
        <v>0</v>
      </c>
      <c r="L94" s="179" t="s">
        <v>21</v>
      </c>
      <c r="M94" s="36"/>
      <c r="N94" s="184" t="s">
        <v>21</v>
      </c>
      <c r="O94" s="185" t="s">
        <v>51</v>
      </c>
      <c r="P94" s="186">
        <f>I94+J94</f>
        <v>0</v>
      </c>
      <c r="Q94" s="186">
        <f>ROUND(I94*H94,2)</f>
        <v>0</v>
      </c>
      <c r="R94" s="186">
        <f>ROUND(J94*H94,2)</f>
        <v>0</v>
      </c>
      <c r="S94" s="57"/>
      <c r="T94" s="187">
        <f>S94*H94</f>
        <v>0</v>
      </c>
      <c r="U94" s="187">
        <v>0</v>
      </c>
      <c r="V94" s="187">
        <f>U94*H94</f>
        <v>0</v>
      </c>
      <c r="W94" s="187">
        <v>0.40799999999999997</v>
      </c>
      <c r="X94" s="188">
        <f>W94*H94</f>
        <v>31.007999999999999</v>
      </c>
      <c r="AR94" s="16" t="s">
        <v>159</v>
      </c>
      <c r="AT94" s="16" t="s">
        <v>147</v>
      </c>
      <c r="AU94" s="16" t="s">
        <v>91</v>
      </c>
      <c r="AY94" s="16" t="s">
        <v>144</v>
      </c>
      <c r="BE94" s="189">
        <f>IF(O94="základní",K94,0)</f>
        <v>0</v>
      </c>
      <c r="BF94" s="189">
        <f>IF(O94="snížená",K94,0)</f>
        <v>0</v>
      </c>
      <c r="BG94" s="189">
        <f>IF(O94="zákl. přenesená",K94,0)</f>
        <v>0</v>
      </c>
      <c r="BH94" s="189">
        <f>IF(O94="sníž. přenesená",K94,0)</f>
        <v>0</v>
      </c>
      <c r="BI94" s="189">
        <f>IF(O94="nulová",K94,0)</f>
        <v>0</v>
      </c>
      <c r="BJ94" s="16" t="s">
        <v>23</v>
      </c>
      <c r="BK94" s="189">
        <f>ROUND(P94*H94,2)</f>
        <v>0</v>
      </c>
      <c r="BL94" s="16" t="s">
        <v>159</v>
      </c>
      <c r="BM94" s="16" t="s">
        <v>396</v>
      </c>
    </row>
    <row r="95" spans="2:65" s="11" customFormat="1" ht="11.25">
      <c r="B95" s="203"/>
      <c r="C95" s="204"/>
      <c r="D95" s="190" t="s">
        <v>161</v>
      </c>
      <c r="E95" s="205" t="s">
        <v>21</v>
      </c>
      <c r="F95" s="206" t="s">
        <v>397</v>
      </c>
      <c r="G95" s="204"/>
      <c r="H95" s="207">
        <v>30</v>
      </c>
      <c r="I95" s="208"/>
      <c r="J95" s="208"/>
      <c r="K95" s="204"/>
      <c r="L95" s="204"/>
      <c r="M95" s="209"/>
      <c r="N95" s="210"/>
      <c r="O95" s="211"/>
      <c r="P95" s="211"/>
      <c r="Q95" s="211"/>
      <c r="R95" s="211"/>
      <c r="S95" s="211"/>
      <c r="T95" s="211"/>
      <c r="U95" s="211"/>
      <c r="V95" s="211"/>
      <c r="W95" s="211"/>
      <c r="X95" s="212"/>
      <c r="AT95" s="213" t="s">
        <v>161</v>
      </c>
      <c r="AU95" s="213" t="s">
        <v>91</v>
      </c>
      <c r="AV95" s="11" t="s">
        <v>91</v>
      </c>
      <c r="AW95" s="11" t="s">
        <v>5</v>
      </c>
      <c r="AX95" s="11" t="s">
        <v>82</v>
      </c>
      <c r="AY95" s="213" t="s">
        <v>144</v>
      </c>
    </row>
    <row r="96" spans="2:65" s="11" customFormat="1" ht="11.25">
      <c r="B96" s="203"/>
      <c r="C96" s="204"/>
      <c r="D96" s="190" t="s">
        <v>161</v>
      </c>
      <c r="E96" s="205" t="s">
        <v>21</v>
      </c>
      <c r="F96" s="206" t="s">
        <v>398</v>
      </c>
      <c r="G96" s="204"/>
      <c r="H96" s="207">
        <v>46</v>
      </c>
      <c r="I96" s="208"/>
      <c r="J96" s="208"/>
      <c r="K96" s="204"/>
      <c r="L96" s="204"/>
      <c r="M96" s="209"/>
      <c r="N96" s="210"/>
      <c r="O96" s="211"/>
      <c r="P96" s="211"/>
      <c r="Q96" s="211"/>
      <c r="R96" s="211"/>
      <c r="S96" s="211"/>
      <c r="T96" s="211"/>
      <c r="U96" s="211"/>
      <c r="V96" s="211"/>
      <c r="W96" s="211"/>
      <c r="X96" s="212"/>
      <c r="AT96" s="213" t="s">
        <v>161</v>
      </c>
      <c r="AU96" s="213" t="s">
        <v>91</v>
      </c>
      <c r="AV96" s="11" t="s">
        <v>91</v>
      </c>
      <c r="AW96" s="11" t="s">
        <v>5</v>
      </c>
      <c r="AX96" s="11" t="s">
        <v>82</v>
      </c>
      <c r="AY96" s="213" t="s">
        <v>144</v>
      </c>
    </row>
    <row r="97" spans="2:65" s="12" customFormat="1" ht="11.25">
      <c r="B97" s="218"/>
      <c r="C97" s="219"/>
      <c r="D97" s="190" t="s">
        <v>161</v>
      </c>
      <c r="E97" s="220" t="s">
        <v>21</v>
      </c>
      <c r="F97" s="221" t="s">
        <v>399</v>
      </c>
      <c r="G97" s="219"/>
      <c r="H97" s="222">
        <v>76</v>
      </c>
      <c r="I97" s="223"/>
      <c r="J97" s="223"/>
      <c r="K97" s="219"/>
      <c r="L97" s="219"/>
      <c r="M97" s="224"/>
      <c r="N97" s="225"/>
      <c r="O97" s="226"/>
      <c r="P97" s="226"/>
      <c r="Q97" s="226"/>
      <c r="R97" s="226"/>
      <c r="S97" s="226"/>
      <c r="T97" s="226"/>
      <c r="U97" s="226"/>
      <c r="V97" s="226"/>
      <c r="W97" s="226"/>
      <c r="X97" s="227"/>
      <c r="AT97" s="228" t="s">
        <v>161</v>
      </c>
      <c r="AU97" s="228" t="s">
        <v>91</v>
      </c>
      <c r="AV97" s="12" t="s">
        <v>159</v>
      </c>
      <c r="AW97" s="12" t="s">
        <v>5</v>
      </c>
      <c r="AX97" s="12" t="s">
        <v>23</v>
      </c>
      <c r="AY97" s="228" t="s">
        <v>144</v>
      </c>
    </row>
    <row r="98" spans="2:65" s="1" customFormat="1" ht="16.5" customHeight="1">
      <c r="B98" s="32"/>
      <c r="C98" s="177" t="s">
        <v>282</v>
      </c>
      <c r="D98" s="177" t="s">
        <v>147</v>
      </c>
      <c r="E98" s="178" t="s">
        <v>400</v>
      </c>
      <c r="F98" s="179" t="s">
        <v>401</v>
      </c>
      <c r="G98" s="180" t="s">
        <v>395</v>
      </c>
      <c r="H98" s="181">
        <v>206</v>
      </c>
      <c r="I98" s="182"/>
      <c r="J98" s="182"/>
      <c r="K98" s="183">
        <f>ROUND(P98*H98,2)</f>
        <v>0</v>
      </c>
      <c r="L98" s="179" t="s">
        <v>21</v>
      </c>
      <c r="M98" s="36"/>
      <c r="N98" s="184" t="s">
        <v>21</v>
      </c>
      <c r="O98" s="185" t="s">
        <v>51</v>
      </c>
      <c r="P98" s="186">
        <f>I98+J98</f>
        <v>0</v>
      </c>
      <c r="Q98" s="186">
        <f>ROUND(I98*H98,2)</f>
        <v>0</v>
      </c>
      <c r="R98" s="186">
        <f>ROUND(J98*H98,2)</f>
        <v>0</v>
      </c>
      <c r="S98" s="57"/>
      <c r="T98" s="187">
        <f>S98*H98</f>
        <v>0</v>
      </c>
      <c r="U98" s="187">
        <v>0</v>
      </c>
      <c r="V98" s="187">
        <f>U98*H98</f>
        <v>0</v>
      </c>
      <c r="W98" s="187">
        <v>0.4</v>
      </c>
      <c r="X98" s="188">
        <f>W98*H98</f>
        <v>82.4</v>
      </c>
      <c r="AR98" s="16" t="s">
        <v>159</v>
      </c>
      <c r="AT98" s="16" t="s">
        <v>147</v>
      </c>
      <c r="AU98" s="16" t="s">
        <v>91</v>
      </c>
      <c r="AY98" s="16" t="s">
        <v>144</v>
      </c>
      <c r="BE98" s="189">
        <f>IF(O98="základní",K98,0)</f>
        <v>0</v>
      </c>
      <c r="BF98" s="189">
        <f>IF(O98="snížená",K98,0)</f>
        <v>0</v>
      </c>
      <c r="BG98" s="189">
        <f>IF(O98="zákl. přenesená",K98,0)</f>
        <v>0</v>
      </c>
      <c r="BH98" s="189">
        <f>IF(O98="sníž. přenesená",K98,0)</f>
        <v>0</v>
      </c>
      <c r="BI98" s="189">
        <f>IF(O98="nulová",K98,0)</f>
        <v>0</v>
      </c>
      <c r="BJ98" s="16" t="s">
        <v>23</v>
      </c>
      <c r="BK98" s="189">
        <f>ROUND(P98*H98,2)</f>
        <v>0</v>
      </c>
      <c r="BL98" s="16" t="s">
        <v>159</v>
      </c>
      <c r="BM98" s="16" t="s">
        <v>402</v>
      </c>
    </row>
    <row r="99" spans="2:65" s="11" customFormat="1" ht="11.25">
      <c r="B99" s="203"/>
      <c r="C99" s="204"/>
      <c r="D99" s="190" t="s">
        <v>161</v>
      </c>
      <c r="E99" s="205" t="s">
        <v>21</v>
      </c>
      <c r="F99" s="206" t="s">
        <v>403</v>
      </c>
      <c r="G99" s="204"/>
      <c r="H99" s="207">
        <v>130</v>
      </c>
      <c r="I99" s="208"/>
      <c r="J99" s="208"/>
      <c r="K99" s="204"/>
      <c r="L99" s="204"/>
      <c r="M99" s="209"/>
      <c r="N99" s="210"/>
      <c r="O99" s="211"/>
      <c r="P99" s="211"/>
      <c r="Q99" s="211"/>
      <c r="R99" s="211"/>
      <c r="S99" s="211"/>
      <c r="T99" s="211"/>
      <c r="U99" s="211"/>
      <c r="V99" s="211"/>
      <c r="W99" s="211"/>
      <c r="X99" s="212"/>
      <c r="AT99" s="213" t="s">
        <v>161</v>
      </c>
      <c r="AU99" s="213" t="s">
        <v>91</v>
      </c>
      <c r="AV99" s="11" t="s">
        <v>91</v>
      </c>
      <c r="AW99" s="11" t="s">
        <v>5</v>
      </c>
      <c r="AX99" s="11" t="s">
        <v>82</v>
      </c>
      <c r="AY99" s="213" t="s">
        <v>144</v>
      </c>
    </row>
    <row r="100" spans="2:65" s="11" customFormat="1" ht="11.25">
      <c r="B100" s="203"/>
      <c r="C100" s="204"/>
      <c r="D100" s="190" t="s">
        <v>161</v>
      </c>
      <c r="E100" s="205" t="s">
        <v>21</v>
      </c>
      <c r="F100" s="206" t="s">
        <v>404</v>
      </c>
      <c r="G100" s="204"/>
      <c r="H100" s="207">
        <v>76</v>
      </c>
      <c r="I100" s="208"/>
      <c r="J100" s="208"/>
      <c r="K100" s="204"/>
      <c r="L100" s="204"/>
      <c r="M100" s="209"/>
      <c r="N100" s="210"/>
      <c r="O100" s="211"/>
      <c r="P100" s="211"/>
      <c r="Q100" s="211"/>
      <c r="R100" s="211"/>
      <c r="S100" s="211"/>
      <c r="T100" s="211"/>
      <c r="U100" s="211"/>
      <c r="V100" s="211"/>
      <c r="W100" s="211"/>
      <c r="X100" s="212"/>
      <c r="AT100" s="213" t="s">
        <v>161</v>
      </c>
      <c r="AU100" s="213" t="s">
        <v>91</v>
      </c>
      <c r="AV100" s="11" t="s">
        <v>91</v>
      </c>
      <c r="AW100" s="11" t="s">
        <v>5</v>
      </c>
      <c r="AX100" s="11" t="s">
        <v>82</v>
      </c>
      <c r="AY100" s="213" t="s">
        <v>144</v>
      </c>
    </row>
    <row r="101" spans="2:65" s="12" customFormat="1" ht="11.25">
      <c r="B101" s="218"/>
      <c r="C101" s="219"/>
      <c r="D101" s="190" t="s">
        <v>161</v>
      </c>
      <c r="E101" s="220" t="s">
        <v>21</v>
      </c>
      <c r="F101" s="221" t="s">
        <v>399</v>
      </c>
      <c r="G101" s="219"/>
      <c r="H101" s="222">
        <v>206</v>
      </c>
      <c r="I101" s="223"/>
      <c r="J101" s="223"/>
      <c r="K101" s="219"/>
      <c r="L101" s="219"/>
      <c r="M101" s="224"/>
      <c r="N101" s="225"/>
      <c r="O101" s="226"/>
      <c r="P101" s="226"/>
      <c r="Q101" s="226"/>
      <c r="R101" s="226"/>
      <c r="S101" s="226"/>
      <c r="T101" s="226"/>
      <c r="U101" s="226"/>
      <c r="V101" s="226"/>
      <c r="W101" s="226"/>
      <c r="X101" s="227"/>
      <c r="AT101" s="228" t="s">
        <v>161</v>
      </c>
      <c r="AU101" s="228" t="s">
        <v>91</v>
      </c>
      <c r="AV101" s="12" t="s">
        <v>159</v>
      </c>
      <c r="AW101" s="12" t="s">
        <v>5</v>
      </c>
      <c r="AX101" s="12" t="s">
        <v>23</v>
      </c>
      <c r="AY101" s="228" t="s">
        <v>144</v>
      </c>
    </row>
    <row r="102" spans="2:65" s="1" customFormat="1" ht="16.5" customHeight="1">
      <c r="B102" s="32"/>
      <c r="C102" s="177" t="s">
        <v>278</v>
      </c>
      <c r="D102" s="177" t="s">
        <v>147</v>
      </c>
      <c r="E102" s="178" t="s">
        <v>405</v>
      </c>
      <c r="F102" s="179" t="s">
        <v>406</v>
      </c>
      <c r="G102" s="180" t="s">
        <v>395</v>
      </c>
      <c r="H102" s="181">
        <v>130</v>
      </c>
      <c r="I102" s="182"/>
      <c r="J102" s="182"/>
      <c r="K102" s="183">
        <f>ROUND(P102*H102,2)</f>
        <v>0</v>
      </c>
      <c r="L102" s="179" t="s">
        <v>21</v>
      </c>
      <c r="M102" s="36"/>
      <c r="N102" s="184" t="s">
        <v>21</v>
      </c>
      <c r="O102" s="185" t="s">
        <v>51</v>
      </c>
      <c r="P102" s="186">
        <f>I102+J102</f>
        <v>0</v>
      </c>
      <c r="Q102" s="186">
        <f>ROUND(I102*H102,2)</f>
        <v>0</v>
      </c>
      <c r="R102" s="186">
        <f>ROUND(J102*H102,2)</f>
        <v>0</v>
      </c>
      <c r="S102" s="57"/>
      <c r="T102" s="187">
        <f>S102*H102</f>
        <v>0</v>
      </c>
      <c r="U102" s="187">
        <v>0</v>
      </c>
      <c r="V102" s="187">
        <f>U102*H102</f>
        <v>0</v>
      </c>
      <c r="W102" s="187">
        <v>0.316</v>
      </c>
      <c r="X102" s="188">
        <f>W102*H102</f>
        <v>41.08</v>
      </c>
      <c r="AR102" s="16" t="s">
        <v>159</v>
      </c>
      <c r="AT102" s="16" t="s">
        <v>147</v>
      </c>
      <c r="AU102" s="16" t="s">
        <v>91</v>
      </c>
      <c r="AY102" s="16" t="s">
        <v>144</v>
      </c>
      <c r="BE102" s="189">
        <f>IF(O102="základní",K102,0)</f>
        <v>0</v>
      </c>
      <c r="BF102" s="189">
        <f>IF(O102="snížená",K102,0)</f>
        <v>0</v>
      </c>
      <c r="BG102" s="189">
        <f>IF(O102="zákl. přenesená",K102,0)</f>
        <v>0</v>
      </c>
      <c r="BH102" s="189">
        <f>IF(O102="sníž. přenesená",K102,0)</f>
        <v>0</v>
      </c>
      <c r="BI102" s="189">
        <f>IF(O102="nulová",K102,0)</f>
        <v>0</v>
      </c>
      <c r="BJ102" s="16" t="s">
        <v>23</v>
      </c>
      <c r="BK102" s="189">
        <f>ROUND(P102*H102,2)</f>
        <v>0</v>
      </c>
      <c r="BL102" s="16" t="s">
        <v>159</v>
      </c>
      <c r="BM102" s="16" t="s">
        <v>407</v>
      </c>
    </row>
    <row r="103" spans="2:65" s="11" customFormat="1" ht="11.25">
      <c r="B103" s="203"/>
      <c r="C103" s="204"/>
      <c r="D103" s="190" t="s">
        <v>161</v>
      </c>
      <c r="E103" s="205" t="s">
        <v>21</v>
      </c>
      <c r="F103" s="206" t="s">
        <v>408</v>
      </c>
      <c r="G103" s="204"/>
      <c r="H103" s="207">
        <v>130</v>
      </c>
      <c r="I103" s="208"/>
      <c r="J103" s="208"/>
      <c r="K103" s="204"/>
      <c r="L103" s="204"/>
      <c r="M103" s="209"/>
      <c r="N103" s="210"/>
      <c r="O103" s="211"/>
      <c r="P103" s="211"/>
      <c r="Q103" s="211"/>
      <c r="R103" s="211"/>
      <c r="S103" s="211"/>
      <c r="T103" s="211"/>
      <c r="U103" s="211"/>
      <c r="V103" s="211"/>
      <c r="W103" s="211"/>
      <c r="X103" s="212"/>
      <c r="AT103" s="213" t="s">
        <v>161</v>
      </c>
      <c r="AU103" s="213" t="s">
        <v>91</v>
      </c>
      <c r="AV103" s="11" t="s">
        <v>91</v>
      </c>
      <c r="AW103" s="11" t="s">
        <v>5</v>
      </c>
      <c r="AX103" s="11" t="s">
        <v>82</v>
      </c>
      <c r="AY103" s="213" t="s">
        <v>144</v>
      </c>
    </row>
    <row r="104" spans="2:65" s="1" customFormat="1" ht="16.5" customHeight="1">
      <c r="B104" s="32"/>
      <c r="C104" s="177" t="s">
        <v>187</v>
      </c>
      <c r="D104" s="177" t="s">
        <v>147</v>
      </c>
      <c r="E104" s="178" t="s">
        <v>409</v>
      </c>
      <c r="F104" s="179" t="s">
        <v>410</v>
      </c>
      <c r="G104" s="180" t="s">
        <v>411</v>
      </c>
      <c r="H104" s="181">
        <v>351.04</v>
      </c>
      <c r="I104" s="182"/>
      <c r="J104" s="182"/>
      <c r="K104" s="183">
        <f>ROUND(P104*H104,2)</f>
        <v>0</v>
      </c>
      <c r="L104" s="179" t="s">
        <v>21</v>
      </c>
      <c r="M104" s="36"/>
      <c r="N104" s="184" t="s">
        <v>21</v>
      </c>
      <c r="O104" s="185" t="s">
        <v>51</v>
      </c>
      <c r="P104" s="186">
        <f>I104+J104</f>
        <v>0</v>
      </c>
      <c r="Q104" s="186">
        <f>ROUND(I104*H104,2)</f>
        <v>0</v>
      </c>
      <c r="R104" s="186">
        <f>ROUND(J104*H104,2)</f>
        <v>0</v>
      </c>
      <c r="S104" s="57"/>
      <c r="T104" s="187">
        <f>S104*H104</f>
        <v>0</v>
      </c>
      <c r="U104" s="187">
        <v>0</v>
      </c>
      <c r="V104" s="187">
        <f>U104*H104</f>
        <v>0</v>
      </c>
      <c r="W104" s="187">
        <v>0</v>
      </c>
      <c r="X104" s="188">
        <f>W104*H104</f>
        <v>0</v>
      </c>
      <c r="AR104" s="16" t="s">
        <v>159</v>
      </c>
      <c r="AT104" s="16" t="s">
        <v>147</v>
      </c>
      <c r="AU104" s="16" t="s">
        <v>91</v>
      </c>
      <c r="AY104" s="16" t="s">
        <v>144</v>
      </c>
      <c r="BE104" s="189">
        <f>IF(O104="základní",K104,0)</f>
        <v>0</v>
      </c>
      <c r="BF104" s="189">
        <f>IF(O104="snížená",K104,0)</f>
        <v>0</v>
      </c>
      <c r="BG104" s="189">
        <f>IF(O104="zákl. přenesená",K104,0)</f>
        <v>0</v>
      </c>
      <c r="BH104" s="189">
        <f>IF(O104="sníž. přenesená",K104,0)</f>
        <v>0</v>
      </c>
      <c r="BI104" s="189">
        <f>IF(O104="nulová",K104,0)</f>
        <v>0</v>
      </c>
      <c r="BJ104" s="16" t="s">
        <v>23</v>
      </c>
      <c r="BK104" s="189">
        <f>ROUND(P104*H104,2)</f>
        <v>0</v>
      </c>
      <c r="BL104" s="16" t="s">
        <v>159</v>
      </c>
      <c r="BM104" s="16" t="s">
        <v>412</v>
      </c>
    </row>
    <row r="105" spans="2:65" s="11" customFormat="1" ht="11.25">
      <c r="B105" s="203"/>
      <c r="C105" s="204"/>
      <c r="D105" s="190" t="s">
        <v>161</v>
      </c>
      <c r="E105" s="205" t="s">
        <v>21</v>
      </c>
      <c r="F105" s="206" t="s">
        <v>366</v>
      </c>
      <c r="G105" s="204"/>
      <c r="H105" s="207">
        <v>351.04</v>
      </c>
      <c r="I105" s="208"/>
      <c r="J105" s="208"/>
      <c r="K105" s="204"/>
      <c r="L105" s="204"/>
      <c r="M105" s="209"/>
      <c r="N105" s="210"/>
      <c r="O105" s="211"/>
      <c r="P105" s="211"/>
      <c r="Q105" s="211"/>
      <c r="R105" s="211"/>
      <c r="S105" s="211"/>
      <c r="T105" s="211"/>
      <c r="U105" s="211"/>
      <c r="V105" s="211"/>
      <c r="W105" s="211"/>
      <c r="X105" s="212"/>
      <c r="AT105" s="213" t="s">
        <v>161</v>
      </c>
      <c r="AU105" s="213" t="s">
        <v>91</v>
      </c>
      <c r="AV105" s="11" t="s">
        <v>91</v>
      </c>
      <c r="AW105" s="11" t="s">
        <v>5</v>
      </c>
      <c r="AX105" s="11" t="s">
        <v>82</v>
      </c>
      <c r="AY105" s="213" t="s">
        <v>144</v>
      </c>
    </row>
    <row r="106" spans="2:65" s="1" customFormat="1" ht="16.5" customHeight="1">
      <c r="B106" s="32"/>
      <c r="C106" s="177" t="s">
        <v>23</v>
      </c>
      <c r="D106" s="177" t="s">
        <v>147</v>
      </c>
      <c r="E106" s="178" t="s">
        <v>413</v>
      </c>
      <c r="F106" s="179" t="s">
        <v>414</v>
      </c>
      <c r="G106" s="180" t="s">
        <v>411</v>
      </c>
      <c r="H106" s="181">
        <v>2010.6</v>
      </c>
      <c r="I106" s="182"/>
      <c r="J106" s="182"/>
      <c r="K106" s="183">
        <f>ROUND(P106*H106,2)</f>
        <v>0</v>
      </c>
      <c r="L106" s="179" t="s">
        <v>21</v>
      </c>
      <c r="M106" s="36"/>
      <c r="N106" s="184" t="s">
        <v>21</v>
      </c>
      <c r="O106" s="185" t="s">
        <v>51</v>
      </c>
      <c r="P106" s="186">
        <f>I106+J106</f>
        <v>0</v>
      </c>
      <c r="Q106" s="186">
        <f>ROUND(I106*H106,2)</f>
        <v>0</v>
      </c>
      <c r="R106" s="186">
        <f>ROUND(J106*H106,2)</f>
        <v>0</v>
      </c>
      <c r="S106" s="57"/>
      <c r="T106" s="187">
        <f>S106*H106</f>
        <v>0</v>
      </c>
      <c r="U106" s="187">
        <v>0</v>
      </c>
      <c r="V106" s="187">
        <f>U106*H106</f>
        <v>0</v>
      </c>
      <c r="W106" s="187">
        <v>0</v>
      </c>
      <c r="X106" s="188">
        <f>W106*H106</f>
        <v>0</v>
      </c>
      <c r="AR106" s="16" t="s">
        <v>159</v>
      </c>
      <c r="AT106" s="16" t="s">
        <v>147</v>
      </c>
      <c r="AU106" s="16" t="s">
        <v>91</v>
      </c>
      <c r="AY106" s="16" t="s">
        <v>144</v>
      </c>
      <c r="BE106" s="189">
        <f>IF(O106="základní",K106,0)</f>
        <v>0</v>
      </c>
      <c r="BF106" s="189">
        <f>IF(O106="snížená",K106,0)</f>
        <v>0</v>
      </c>
      <c r="BG106" s="189">
        <f>IF(O106="zákl. přenesená",K106,0)</f>
        <v>0</v>
      </c>
      <c r="BH106" s="189">
        <f>IF(O106="sníž. přenesená",K106,0)</f>
        <v>0</v>
      </c>
      <c r="BI106" s="189">
        <f>IF(O106="nulová",K106,0)</f>
        <v>0</v>
      </c>
      <c r="BJ106" s="16" t="s">
        <v>23</v>
      </c>
      <c r="BK106" s="189">
        <f>ROUND(P106*H106,2)</f>
        <v>0</v>
      </c>
      <c r="BL106" s="16" t="s">
        <v>159</v>
      </c>
      <c r="BM106" s="16" t="s">
        <v>415</v>
      </c>
    </row>
    <row r="107" spans="2:65" s="11" customFormat="1" ht="11.25">
      <c r="B107" s="203"/>
      <c r="C107" s="204"/>
      <c r="D107" s="190" t="s">
        <v>161</v>
      </c>
      <c r="E107" s="205" t="s">
        <v>21</v>
      </c>
      <c r="F107" s="206" t="s">
        <v>381</v>
      </c>
      <c r="G107" s="204"/>
      <c r="H107" s="207">
        <v>2010.6</v>
      </c>
      <c r="I107" s="208"/>
      <c r="J107" s="208"/>
      <c r="K107" s="204"/>
      <c r="L107" s="204"/>
      <c r="M107" s="209"/>
      <c r="N107" s="210"/>
      <c r="O107" s="211"/>
      <c r="P107" s="211"/>
      <c r="Q107" s="211"/>
      <c r="R107" s="211"/>
      <c r="S107" s="211"/>
      <c r="T107" s="211"/>
      <c r="U107" s="211"/>
      <c r="V107" s="211"/>
      <c r="W107" s="211"/>
      <c r="X107" s="212"/>
      <c r="AT107" s="213" t="s">
        <v>161</v>
      </c>
      <c r="AU107" s="213" t="s">
        <v>91</v>
      </c>
      <c r="AV107" s="11" t="s">
        <v>91</v>
      </c>
      <c r="AW107" s="11" t="s">
        <v>5</v>
      </c>
      <c r="AX107" s="11" t="s">
        <v>82</v>
      </c>
      <c r="AY107" s="213" t="s">
        <v>144</v>
      </c>
    </row>
    <row r="108" spans="2:65" s="1" customFormat="1" ht="16.5" customHeight="1">
      <c r="B108" s="32"/>
      <c r="C108" s="177" t="s">
        <v>91</v>
      </c>
      <c r="D108" s="177" t="s">
        <v>147</v>
      </c>
      <c r="E108" s="178" t="s">
        <v>416</v>
      </c>
      <c r="F108" s="179" t="s">
        <v>417</v>
      </c>
      <c r="G108" s="180" t="s">
        <v>411</v>
      </c>
      <c r="H108" s="181">
        <v>1005.3</v>
      </c>
      <c r="I108" s="182"/>
      <c r="J108" s="182"/>
      <c r="K108" s="183">
        <f>ROUND(P108*H108,2)</f>
        <v>0</v>
      </c>
      <c r="L108" s="179" t="s">
        <v>21</v>
      </c>
      <c r="M108" s="36"/>
      <c r="N108" s="184" t="s">
        <v>21</v>
      </c>
      <c r="O108" s="185" t="s">
        <v>51</v>
      </c>
      <c r="P108" s="186">
        <f>I108+J108</f>
        <v>0</v>
      </c>
      <c r="Q108" s="186">
        <f>ROUND(I108*H108,2)</f>
        <v>0</v>
      </c>
      <c r="R108" s="186">
        <f>ROUND(J108*H108,2)</f>
        <v>0</v>
      </c>
      <c r="S108" s="57"/>
      <c r="T108" s="187">
        <f>S108*H108</f>
        <v>0</v>
      </c>
      <c r="U108" s="187">
        <v>0</v>
      </c>
      <c r="V108" s="187">
        <f>U108*H108</f>
        <v>0</v>
      </c>
      <c r="W108" s="187">
        <v>0</v>
      </c>
      <c r="X108" s="188">
        <f>W108*H108</f>
        <v>0</v>
      </c>
      <c r="AR108" s="16" t="s">
        <v>159</v>
      </c>
      <c r="AT108" s="16" t="s">
        <v>147</v>
      </c>
      <c r="AU108" s="16" t="s">
        <v>91</v>
      </c>
      <c r="AY108" s="16" t="s">
        <v>144</v>
      </c>
      <c r="BE108" s="189">
        <f>IF(O108="základní",K108,0)</f>
        <v>0</v>
      </c>
      <c r="BF108" s="189">
        <f>IF(O108="snížená",K108,0)</f>
        <v>0</v>
      </c>
      <c r="BG108" s="189">
        <f>IF(O108="zákl. přenesená",K108,0)</f>
        <v>0</v>
      </c>
      <c r="BH108" s="189">
        <f>IF(O108="sníž. přenesená",K108,0)</f>
        <v>0</v>
      </c>
      <c r="BI108" s="189">
        <f>IF(O108="nulová",K108,0)</f>
        <v>0</v>
      </c>
      <c r="BJ108" s="16" t="s">
        <v>23</v>
      </c>
      <c r="BK108" s="189">
        <f>ROUND(P108*H108,2)</f>
        <v>0</v>
      </c>
      <c r="BL108" s="16" t="s">
        <v>159</v>
      </c>
      <c r="BM108" s="16" t="s">
        <v>418</v>
      </c>
    </row>
    <row r="109" spans="2:65" s="11" customFormat="1" ht="11.25">
      <c r="B109" s="203"/>
      <c r="C109" s="204"/>
      <c r="D109" s="190" t="s">
        <v>161</v>
      </c>
      <c r="E109" s="205" t="s">
        <v>21</v>
      </c>
      <c r="F109" s="206" t="s">
        <v>381</v>
      </c>
      <c r="G109" s="204"/>
      <c r="H109" s="207">
        <v>2010.6</v>
      </c>
      <c r="I109" s="208"/>
      <c r="J109" s="208"/>
      <c r="K109" s="204"/>
      <c r="L109" s="204"/>
      <c r="M109" s="209"/>
      <c r="N109" s="210"/>
      <c r="O109" s="211"/>
      <c r="P109" s="211"/>
      <c r="Q109" s="211"/>
      <c r="R109" s="211"/>
      <c r="S109" s="211"/>
      <c r="T109" s="211"/>
      <c r="U109" s="211"/>
      <c r="V109" s="211"/>
      <c r="W109" s="211"/>
      <c r="X109" s="212"/>
      <c r="AT109" s="213" t="s">
        <v>161</v>
      </c>
      <c r="AU109" s="213" t="s">
        <v>91</v>
      </c>
      <c r="AV109" s="11" t="s">
        <v>91</v>
      </c>
      <c r="AW109" s="11" t="s">
        <v>5</v>
      </c>
      <c r="AX109" s="11" t="s">
        <v>23</v>
      </c>
      <c r="AY109" s="213" t="s">
        <v>144</v>
      </c>
    </row>
    <row r="110" spans="2:65" s="11" customFormat="1" ht="11.25">
      <c r="B110" s="203"/>
      <c r="C110" s="204"/>
      <c r="D110" s="190" t="s">
        <v>161</v>
      </c>
      <c r="E110" s="204"/>
      <c r="F110" s="206" t="s">
        <v>419</v>
      </c>
      <c r="G110" s="204"/>
      <c r="H110" s="207">
        <v>1005.3</v>
      </c>
      <c r="I110" s="208"/>
      <c r="J110" s="208"/>
      <c r="K110" s="204"/>
      <c r="L110" s="204"/>
      <c r="M110" s="209"/>
      <c r="N110" s="210"/>
      <c r="O110" s="211"/>
      <c r="P110" s="211"/>
      <c r="Q110" s="211"/>
      <c r="R110" s="211"/>
      <c r="S110" s="211"/>
      <c r="T110" s="211"/>
      <c r="U110" s="211"/>
      <c r="V110" s="211"/>
      <c r="W110" s="211"/>
      <c r="X110" s="212"/>
      <c r="AT110" s="213" t="s">
        <v>161</v>
      </c>
      <c r="AU110" s="213" t="s">
        <v>91</v>
      </c>
      <c r="AV110" s="11" t="s">
        <v>91</v>
      </c>
      <c r="AW110" s="11" t="s">
        <v>4</v>
      </c>
      <c r="AX110" s="11" t="s">
        <v>23</v>
      </c>
      <c r="AY110" s="213" t="s">
        <v>144</v>
      </c>
    </row>
    <row r="111" spans="2:65" s="1" customFormat="1" ht="16.5" customHeight="1">
      <c r="B111" s="32"/>
      <c r="C111" s="177" t="s">
        <v>9</v>
      </c>
      <c r="D111" s="177" t="s">
        <v>147</v>
      </c>
      <c r="E111" s="178" t="s">
        <v>420</v>
      </c>
      <c r="F111" s="179" t="s">
        <v>421</v>
      </c>
      <c r="G111" s="180" t="s">
        <v>225</v>
      </c>
      <c r="H111" s="181">
        <v>30</v>
      </c>
      <c r="I111" s="182"/>
      <c r="J111" s="182"/>
      <c r="K111" s="183">
        <f>ROUND(P111*H111,2)</f>
        <v>0</v>
      </c>
      <c r="L111" s="179" t="s">
        <v>151</v>
      </c>
      <c r="M111" s="36"/>
      <c r="N111" s="184" t="s">
        <v>21</v>
      </c>
      <c r="O111" s="185" t="s">
        <v>51</v>
      </c>
      <c r="P111" s="186">
        <f>I111+J111</f>
        <v>0</v>
      </c>
      <c r="Q111" s="186">
        <f>ROUND(I111*H111,2)</f>
        <v>0</v>
      </c>
      <c r="R111" s="186">
        <f>ROUND(J111*H111,2)</f>
        <v>0</v>
      </c>
      <c r="S111" s="57"/>
      <c r="T111" s="187">
        <f>S111*H111</f>
        <v>0</v>
      </c>
      <c r="U111" s="187">
        <v>0</v>
      </c>
      <c r="V111" s="187">
        <f>U111*H111</f>
        <v>0</v>
      </c>
      <c r="W111" s="187">
        <v>0</v>
      </c>
      <c r="X111" s="188">
        <f>W111*H111</f>
        <v>0</v>
      </c>
      <c r="AR111" s="16" t="s">
        <v>159</v>
      </c>
      <c r="AT111" s="16" t="s">
        <v>147</v>
      </c>
      <c r="AU111" s="16" t="s">
        <v>91</v>
      </c>
      <c r="AY111" s="16" t="s">
        <v>144</v>
      </c>
      <c r="BE111" s="189">
        <f>IF(O111="základní",K111,0)</f>
        <v>0</v>
      </c>
      <c r="BF111" s="189">
        <f>IF(O111="snížená",K111,0)</f>
        <v>0</v>
      </c>
      <c r="BG111" s="189">
        <f>IF(O111="zákl. přenesená",K111,0)</f>
        <v>0</v>
      </c>
      <c r="BH111" s="189">
        <f>IF(O111="sníž. přenesená",K111,0)</f>
        <v>0</v>
      </c>
      <c r="BI111" s="189">
        <f>IF(O111="nulová",K111,0)</f>
        <v>0</v>
      </c>
      <c r="BJ111" s="16" t="s">
        <v>23</v>
      </c>
      <c r="BK111" s="189">
        <f>ROUND(P111*H111,2)</f>
        <v>0</v>
      </c>
      <c r="BL111" s="16" t="s">
        <v>159</v>
      </c>
      <c r="BM111" s="16" t="s">
        <v>422</v>
      </c>
    </row>
    <row r="112" spans="2:65" s="1" customFormat="1" ht="136.5">
      <c r="B112" s="32"/>
      <c r="C112" s="33"/>
      <c r="D112" s="190" t="s">
        <v>153</v>
      </c>
      <c r="E112" s="33"/>
      <c r="F112" s="191" t="s">
        <v>423</v>
      </c>
      <c r="G112" s="33"/>
      <c r="H112" s="33"/>
      <c r="I112" s="101"/>
      <c r="J112" s="101"/>
      <c r="K112" s="33"/>
      <c r="L112" s="33"/>
      <c r="M112" s="36"/>
      <c r="N112" s="192"/>
      <c r="O112" s="57"/>
      <c r="P112" s="57"/>
      <c r="Q112" s="57"/>
      <c r="R112" s="57"/>
      <c r="S112" s="57"/>
      <c r="T112" s="57"/>
      <c r="U112" s="57"/>
      <c r="V112" s="57"/>
      <c r="W112" s="57"/>
      <c r="X112" s="58"/>
      <c r="AT112" s="16" t="s">
        <v>153</v>
      </c>
      <c r="AU112" s="16" t="s">
        <v>91</v>
      </c>
    </row>
    <row r="113" spans="2:65" s="1" customFormat="1" ht="16.5" customHeight="1">
      <c r="B113" s="32"/>
      <c r="C113" s="193" t="s">
        <v>200</v>
      </c>
      <c r="D113" s="193" t="s">
        <v>156</v>
      </c>
      <c r="E113" s="194" t="s">
        <v>424</v>
      </c>
      <c r="F113" s="195" t="s">
        <v>425</v>
      </c>
      <c r="G113" s="196" t="s">
        <v>225</v>
      </c>
      <c r="H113" s="197">
        <v>30</v>
      </c>
      <c r="I113" s="198"/>
      <c r="J113" s="199"/>
      <c r="K113" s="200">
        <f>ROUND(P113*H113,2)</f>
        <v>0</v>
      </c>
      <c r="L113" s="195" t="s">
        <v>21</v>
      </c>
      <c r="M113" s="201"/>
      <c r="N113" s="202" t="s">
        <v>21</v>
      </c>
      <c r="O113" s="185" t="s">
        <v>51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57"/>
      <c r="T113" s="187">
        <f>S113*H113</f>
        <v>0</v>
      </c>
      <c r="U113" s="187">
        <v>8.4000000000000005E-2</v>
      </c>
      <c r="V113" s="187">
        <f>U113*H113</f>
        <v>2.52</v>
      </c>
      <c r="W113" s="187">
        <v>0</v>
      </c>
      <c r="X113" s="188">
        <f>W113*H113</f>
        <v>0</v>
      </c>
      <c r="AR113" s="16" t="s">
        <v>145</v>
      </c>
      <c r="AT113" s="16" t="s">
        <v>156</v>
      </c>
      <c r="AU113" s="16" t="s">
        <v>91</v>
      </c>
      <c r="AY113" s="16" t="s">
        <v>144</v>
      </c>
      <c r="BE113" s="189">
        <f>IF(O113="základní",K113,0)</f>
        <v>0</v>
      </c>
      <c r="BF113" s="189">
        <f>IF(O113="snížená",K113,0)</f>
        <v>0</v>
      </c>
      <c r="BG113" s="189">
        <f>IF(O113="zákl. přenesená",K113,0)</f>
        <v>0</v>
      </c>
      <c r="BH113" s="189">
        <f>IF(O113="sníž. přenesená",K113,0)</f>
        <v>0</v>
      </c>
      <c r="BI113" s="189">
        <f>IF(O113="nulová",K113,0)</f>
        <v>0</v>
      </c>
      <c r="BJ113" s="16" t="s">
        <v>23</v>
      </c>
      <c r="BK113" s="189">
        <f>ROUND(P113*H113,2)</f>
        <v>0</v>
      </c>
      <c r="BL113" s="16" t="s">
        <v>159</v>
      </c>
      <c r="BM113" s="16" t="s">
        <v>426</v>
      </c>
    </row>
    <row r="114" spans="2:65" s="1" customFormat="1" ht="19.5">
      <c r="B114" s="32"/>
      <c r="C114" s="33"/>
      <c r="D114" s="190" t="s">
        <v>427</v>
      </c>
      <c r="E114" s="33"/>
      <c r="F114" s="191" t="s">
        <v>428</v>
      </c>
      <c r="G114" s="33"/>
      <c r="H114" s="33"/>
      <c r="I114" s="101"/>
      <c r="J114" s="101"/>
      <c r="K114" s="33"/>
      <c r="L114" s="33"/>
      <c r="M114" s="36"/>
      <c r="N114" s="192"/>
      <c r="O114" s="57"/>
      <c r="P114" s="57"/>
      <c r="Q114" s="57"/>
      <c r="R114" s="57"/>
      <c r="S114" s="57"/>
      <c r="T114" s="57"/>
      <c r="U114" s="57"/>
      <c r="V114" s="57"/>
      <c r="W114" s="57"/>
      <c r="X114" s="58"/>
      <c r="AT114" s="16" t="s">
        <v>427</v>
      </c>
      <c r="AU114" s="16" t="s">
        <v>91</v>
      </c>
    </row>
    <row r="115" spans="2:65" s="1" customFormat="1" ht="16.5" customHeight="1">
      <c r="B115" s="32"/>
      <c r="C115" s="177" t="s">
        <v>155</v>
      </c>
      <c r="D115" s="177" t="s">
        <v>147</v>
      </c>
      <c r="E115" s="178" t="s">
        <v>429</v>
      </c>
      <c r="F115" s="179" t="s">
        <v>430</v>
      </c>
      <c r="G115" s="180" t="s">
        <v>395</v>
      </c>
      <c r="H115" s="181">
        <v>1650.5</v>
      </c>
      <c r="I115" s="182"/>
      <c r="J115" s="182"/>
      <c r="K115" s="183">
        <f>ROUND(P115*H115,2)</f>
        <v>0</v>
      </c>
      <c r="L115" s="179" t="s">
        <v>21</v>
      </c>
      <c r="M115" s="36"/>
      <c r="N115" s="184" t="s">
        <v>21</v>
      </c>
      <c r="O115" s="185" t="s">
        <v>51</v>
      </c>
      <c r="P115" s="186">
        <f>I115+J115</f>
        <v>0</v>
      </c>
      <c r="Q115" s="186">
        <f>ROUND(I115*H115,2)</f>
        <v>0</v>
      </c>
      <c r="R115" s="186">
        <f>ROUND(J115*H115,2)</f>
        <v>0</v>
      </c>
      <c r="S115" s="57"/>
      <c r="T115" s="187">
        <f>S115*H115</f>
        <v>0</v>
      </c>
      <c r="U115" s="187">
        <v>8.4000000000000003E-4</v>
      </c>
      <c r="V115" s="187">
        <f>U115*H115</f>
        <v>1.38642</v>
      </c>
      <c r="W115" s="187">
        <v>0</v>
      </c>
      <c r="X115" s="188">
        <f>W115*H115</f>
        <v>0</v>
      </c>
      <c r="AR115" s="16" t="s">
        <v>159</v>
      </c>
      <c r="AT115" s="16" t="s">
        <v>147</v>
      </c>
      <c r="AU115" s="16" t="s">
        <v>91</v>
      </c>
      <c r="AY115" s="16" t="s">
        <v>144</v>
      </c>
      <c r="BE115" s="189">
        <f>IF(O115="základní",K115,0)</f>
        <v>0</v>
      </c>
      <c r="BF115" s="189">
        <f>IF(O115="snížená",K115,0)</f>
        <v>0</v>
      </c>
      <c r="BG115" s="189">
        <f>IF(O115="zákl. přenesená",K115,0)</f>
        <v>0</v>
      </c>
      <c r="BH115" s="189">
        <f>IF(O115="sníž. přenesená",K115,0)</f>
        <v>0</v>
      </c>
      <c r="BI115" s="189">
        <f>IF(O115="nulová",K115,0)</f>
        <v>0</v>
      </c>
      <c r="BJ115" s="16" t="s">
        <v>23</v>
      </c>
      <c r="BK115" s="189">
        <f>ROUND(P115*H115,2)</f>
        <v>0</v>
      </c>
      <c r="BL115" s="16" t="s">
        <v>159</v>
      </c>
      <c r="BM115" s="16" t="s">
        <v>431</v>
      </c>
    </row>
    <row r="116" spans="2:65" s="11" customFormat="1" ht="11.25">
      <c r="B116" s="203"/>
      <c r="C116" s="204"/>
      <c r="D116" s="190" t="s">
        <v>161</v>
      </c>
      <c r="E116" s="205" t="s">
        <v>21</v>
      </c>
      <c r="F116" s="206" t="s">
        <v>432</v>
      </c>
      <c r="G116" s="204"/>
      <c r="H116" s="207">
        <v>1650.5</v>
      </c>
      <c r="I116" s="208"/>
      <c r="J116" s="208"/>
      <c r="K116" s="204"/>
      <c r="L116" s="204"/>
      <c r="M116" s="209"/>
      <c r="N116" s="210"/>
      <c r="O116" s="211"/>
      <c r="P116" s="211"/>
      <c r="Q116" s="211"/>
      <c r="R116" s="211"/>
      <c r="S116" s="211"/>
      <c r="T116" s="211"/>
      <c r="U116" s="211"/>
      <c r="V116" s="211"/>
      <c r="W116" s="211"/>
      <c r="X116" s="212"/>
      <c r="AT116" s="213" t="s">
        <v>161</v>
      </c>
      <c r="AU116" s="213" t="s">
        <v>91</v>
      </c>
      <c r="AV116" s="11" t="s">
        <v>91</v>
      </c>
      <c r="AW116" s="11" t="s">
        <v>5</v>
      </c>
      <c r="AX116" s="11" t="s">
        <v>82</v>
      </c>
      <c r="AY116" s="213" t="s">
        <v>144</v>
      </c>
    </row>
    <row r="117" spans="2:65" s="1" customFormat="1" ht="16.5" customHeight="1">
      <c r="B117" s="32"/>
      <c r="C117" s="177" t="s">
        <v>159</v>
      </c>
      <c r="D117" s="177" t="s">
        <v>147</v>
      </c>
      <c r="E117" s="178" t="s">
        <v>433</v>
      </c>
      <c r="F117" s="179" t="s">
        <v>434</v>
      </c>
      <c r="G117" s="180" t="s">
        <v>395</v>
      </c>
      <c r="H117" s="181">
        <v>1650.5</v>
      </c>
      <c r="I117" s="182"/>
      <c r="J117" s="182"/>
      <c r="K117" s="183">
        <f>ROUND(P117*H117,2)</f>
        <v>0</v>
      </c>
      <c r="L117" s="179" t="s">
        <v>21</v>
      </c>
      <c r="M117" s="36"/>
      <c r="N117" s="184" t="s">
        <v>21</v>
      </c>
      <c r="O117" s="185" t="s">
        <v>51</v>
      </c>
      <c r="P117" s="186">
        <f>I117+J117</f>
        <v>0</v>
      </c>
      <c r="Q117" s="186">
        <f>ROUND(I117*H117,2)</f>
        <v>0</v>
      </c>
      <c r="R117" s="186">
        <f>ROUND(J117*H117,2)</f>
        <v>0</v>
      </c>
      <c r="S117" s="57"/>
      <c r="T117" s="187">
        <f>S117*H117</f>
        <v>0</v>
      </c>
      <c r="U117" s="187">
        <v>0</v>
      </c>
      <c r="V117" s="187">
        <f>U117*H117</f>
        <v>0</v>
      </c>
      <c r="W117" s="187">
        <v>0</v>
      </c>
      <c r="X117" s="188">
        <f>W117*H117</f>
        <v>0</v>
      </c>
      <c r="AR117" s="16" t="s">
        <v>159</v>
      </c>
      <c r="AT117" s="16" t="s">
        <v>147</v>
      </c>
      <c r="AU117" s="16" t="s">
        <v>91</v>
      </c>
      <c r="AY117" s="16" t="s">
        <v>144</v>
      </c>
      <c r="BE117" s="189">
        <f>IF(O117="základní",K117,0)</f>
        <v>0</v>
      </c>
      <c r="BF117" s="189">
        <f>IF(O117="snížená",K117,0)</f>
        <v>0</v>
      </c>
      <c r="BG117" s="189">
        <f>IF(O117="zákl. přenesená",K117,0)</f>
        <v>0</v>
      </c>
      <c r="BH117" s="189">
        <f>IF(O117="sníž. přenesená",K117,0)</f>
        <v>0</v>
      </c>
      <c r="BI117" s="189">
        <f>IF(O117="nulová",K117,0)</f>
        <v>0</v>
      </c>
      <c r="BJ117" s="16" t="s">
        <v>23</v>
      </c>
      <c r="BK117" s="189">
        <f>ROUND(P117*H117,2)</f>
        <v>0</v>
      </c>
      <c r="BL117" s="16" t="s">
        <v>159</v>
      </c>
      <c r="BM117" s="16" t="s">
        <v>435</v>
      </c>
    </row>
    <row r="118" spans="2:65" s="11" customFormat="1" ht="11.25">
      <c r="B118" s="203"/>
      <c r="C118" s="204"/>
      <c r="D118" s="190" t="s">
        <v>161</v>
      </c>
      <c r="E118" s="205" t="s">
        <v>21</v>
      </c>
      <c r="F118" s="206" t="s">
        <v>432</v>
      </c>
      <c r="G118" s="204"/>
      <c r="H118" s="207">
        <v>1650.5</v>
      </c>
      <c r="I118" s="208"/>
      <c r="J118" s="208"/>
      <c r="K118" s="204"/>
      <c r="L118" s="204"/>
      <c r="M118" s="209"/>
      <c r="N118" s="210"/>
      <c r="O118" s="211"/>
      <c r="P118" s="211"/>
      <c r="Q118" s="211"/>
      <c r="R118" s="211"/>
      <c r="S118" s="211"/>
      <c r="T118" s="211"/>
      <c r="U118" s="211"/>
      <c r="V118" s="211"/>
      <c r="W118" s="211"/>
      <c r="X118" s="212"/>
      <c r="AT118" s="213" t="s">
        <v>161</v>
      </c>
      <c r="AU118" s="213" t="s">
        <v>91</v>
      </c>
      <c r="AV118" s="11" t="s">
        <v>91</v>
      </c>
      <c r="AW118" s="11" t="s">
        <v>5</v>
      </c>
      <c r="AX118" s="11" t="s">
        <v>82</v>
      </c>
      <c r="AY118" s="213" t="s">
        <v>144</v>
      </c>
    </row>
    <row r="119" spans="2:65" s="1" customFormat="1" ht="16.5" customHeight="1">
      <c r="B119" s="32"/>
      <c r="C119" s="177" t="s">
        <v>204</v>
      </c>
      <c r="D119" s="177" t="s">
        <v>147</v>
      </c>
      <c r="E119" s="178" t="s">
        <v>436</v>
      </c>
      <c r="F119" s="179" t="s">
        <v>437</v>
      </c>
      <c r="G119" s="180" t="s">
        <v>411</v>
      </c>
      <c r="H119" s="181">
        <v>1005.3</v>
      </c>
      <c r="I119" s="182"/>
      <c r="J119" s="182"/>
      <c r="K119" s="183">
        <f>ROUND(P119*H119,2)</f>
        <v>0</v>
      </c>
      <c r="L119" s="179" t="s">
        <v>21</v>
      </c>
      <c r="M119" s="36"/>
      <c r="N119" s="184" t="s">
        <v>21</v>
      </c>
      <c r="O119" s="185" t="s">
        <v>51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57"/>
      <c r="T119" s="187">
        <f>S119*H119</f>
        <v>0</v>
      </c>
      <c r="U119" s="187">
        <v>0</v>
      </c>
      <c r="V119" s="187">
        <f>U119*H119</f>
        <v>0</v>
      </c>
      <c r="W119" s="187">
        <v>0</v>
      </c>
      <c r="X119" s="188">
        <f>W119*H119</f>
        <v>0</v>
      </c>
      <c r="AR119" s="16" t="s">
        <v>159</v>
      </c>
      <c r="AT119" s="16" t="s">
        <v>147</v>
      </c>
      <c r="AU119" s="16" t="s">
        <v>91</v>
      </c>
      <c r="AY119" s="16" t="s">
        <v>144</v>
      </c>
      <c r="BE119" s="189">
        <f>IF(O119="základní",K119,0)</f>
        <v>0</v>
      </c>
      <c r="BF119" s="189">
        <f>IF(O119="snížená",K119,0)</f>
        <v>0</v>
      </c>
      <c r="BG119" s="189">
        <f>IF(O119="zákl. přenesená",K119,0)</f>
        <v>0</v>
      </c>
      <c r="BH119" s="189">
        <f>IF(O119="sníž. přenesená",K119,0)</f>
        <v>0</v>
      </c>
      <c r="BI119" s="189">
        <f>IF(O119="nulová",K119,0)</f>
        <v>0</v>
      </c>
      <c r="BJ119" s="16" t="s">
        <v>23</v>
      </c>
      <c r="BK119" s="189">
        <f>ROUND(P119*H119,2)</f>
        <v>0</v>
      </c>
      <c r="BL119" s="16" t="s">
        <v>159</v>
      </c>
      <c r="BM119" s="16" t="s">
        <v>438</v>
      </c>
    </row>
    <row r="120" spans="2:65" s="11" customFormat="1" ht="11.25">
      <c r="B120" s="203"/>
      <c r="C120" s="204"/>
      <c r="D120" s="190" t="s">
        <v>161</v>
      </c>
      <c r="E120" s="205" t="s">
        <v>21</v>
      </c>
      <c r="F120" s="206" t="s">
        <v>381</v>
      </c>
      <c r="G120" s="204"/>
      <c r="H120" s="207">
        <v>2010.6</v>
      </c>
      <c r="I120" s="208"/>
      <c r="J120" s="208"/>
      <c r="K120" s="204"/>
      <c r="L120" s="204"/>
      <c r="M120" s="209"/>
      <c r="N120" s="210"/>
      <c r="O120" s="211"/>
      <c r="P120" s="211"/>
      <c r="Q120" s="211"/>
      <c r="R120" s="211"/>
      <c r="S120" s="211"/>
      <c r="T120" s="211"/>
      <c r="U120" s="211"/>
      <c r="V120" s="211"/>
      <c r="W120" s="211"/>
      <c r="X120" s="212"/>
      <c r="AT120" s="213" t="s">
        <v>161</v>
      </c>
      <c r="AU120" s="213" t="s">
        <v>91</v>
      </c>
      <c r="AV120" s="11" t="s">
        <v>91</v>
      </c>
      <c r="AW120" s="11" t="s">
        <v>5</v>
      </c>
      <c r="AX120" s="11" t="s">
        <v>23</v>
      </c>
      <c r="AY120" s="213" t="s">
        <v>144</v>
      </c>
    </row>
    <row r="121" spans="2:65" s="11" customFormat="1" ht="11.25">
      <c r="B121" s="203"/>
      <c r="C121" s="204"/>
      <c r="D121" s="190" t="s">
        <v>161</v>
      </c>
      <c r="E121" s="204"/>
      <c r="F121" s="206" t="s">
        <v>419</v>
      </c>
      <c r="G121" s="204"/>
      <c r="H121" s="207">
        <v>1005.3</v>
      </c>
      <c r="I121" s="208"/>
      <c r="J121" s="208"/>
      <c r="K121" s="204"/>
      <c r="L121" s="204"/>
      <c r="M121" s="209"/>
      <c r="N121" s="210"/>
      <c r="O121" s="211"/>
      <c r="P121" s="211"/>
      <c r="Q121" s="211"/>
      <c r="R121" s="211"/>
      <c r="S121" s="211"/>
      <c r="T121" s="211"/>
      <c r="U121" s="211"/>
      <c r="V121" s="211"/>
      <c r="W121" s="211"/>
      <c r="X121" s="212"/>
      <c r="AT121" s="213" t="s">
        <v>161</v>
      </c>
      <c r="AU121" s="213" t="s">
        <v>91</v>
      </c>
      <c r="AV121" s="11" t="s">
        <v>91</v>
      </c>
      <c r="AW121" s="11" t="s">
        <v>4</v>
      </c>
      <c r="AX121" s="11" t="s">
        <v>23</v>
      </c>
      <c r="AY121" s="213" t="s">
        <v>144</v>
      </c>
    </row>
    <row r="122" spans="2:65" s="1" customFormat="1" ht="16.5" customHeight="1">
      <c r="B122" s="32"/>
      <c r="C122" s="177" t="s">
        <v>170</v>
      </c>
      <c r="D122" s="177" t="s">
        <v>147</v>
      </c>
      <c r="E122" s="178" t="s">
        <v>439</v>
      </c>
      <c r="F122" s="179" t="s">
        <v>440</v>
      </c>
      <c r="G122" s="180" t="s">
        <v>411</v>
      </c>
      <c r="H122" s="181">
        <v>595.91999999999996</v>
      </c>
      <c r="I122" s="182"/>
      <c r="J122" s="182"/>
      <c r="K122" s="183">
        <f>ROUND(P122*H122,2)</f>
        <v>0</v>
      </c>
      <c r="L122" s="179" t="s">
        <v>21</v>
      </c>
      <c r="M122" s="36"/>
      <c r="N122" s="184" t="s">
        <v>21</v>
      </c>
      <c r="O122" s="185" t="s">
        <v>51</v>
      </c>
      <c r="P122" s="186">
        <f>I122+J122</f>
        <v>0</v>
      </c>
      <c r="Q122" s="186">
        <f>ROUND(I122*H122,2)</f>
        <v>0</v>
      </c>
      <c r="R122" s="186">
        <f>ROUND(J122*H122,2)</f>
        <v>0</v>
      </c>
      <c r="S122" s="57"/>
      <c r="T122" s="187">
        <f>S122*H122</f>
        <v>0</v>
      </c>
      <c r="U122" s="187">
        <v>0</v>
      </c>
      <c r="V122" s="187">
        <f>U122*H122</f>
        <v>0</v>
      </c>
      <c r="W122" s="187">
        <v>0</v>
      </c>
      <c r="X122" s="188">
        <f>W122*H122</f>
        <v>0</v>
      </c>
      <c r="AR122" s="16" t="s">
        <v>159</v>
      </c>
      <c r="AT122" s="16" t="s">
        <v>147</v>
      </c>
      <c r="AU122" s="16" t="s">
        <v>91</v>
      </c>
      <c r="AY122" s="16" t="s">
        <v>144</v>
      </c>
      <c r="BE122" s="189">
        <f>IF(O122="základní",K122,0)</f>
        <v>0</v>
      </c>
      <c r="BF122" s="189">
        <f>IF(O122="snížená",K122,0)</f>
        <v>0</v>
      </c>
      <c r="BG122" s="189">
        <f>IF(O122="zákl. přenesená",K122,0)</f>
        <v>0</v>
      </c>
      <c r="BH122" s="189">
        <f>IF(O122="sníž. přenesená",K122,0)</f>
        <v>0</v>
      </c>
      <c r="BI122" s="189">
        <f>IF(O122="nulová",K122,0)</f>
        <v>0</v>
      </c>
      <c r="BJ122" s="16" t="s">
        <v>23</v>
      </c>
      <c r="BK122" s="189">
        <f>ROUND(P122*H122,2)</f>
        <v>0</v>
      </c>
      <c r="BL122" s="16" t="s">
        <v>159</v>
      </c>
      <c r="BM122" s="16" t="s">
        <v>441</v>
      </c>
    </row>
    <row r="123" spans="2:65" s="11" customFormat="1" ht="11.25">
      <c r="B123" s="203"/>
      <c r="C123" s="204"/>
      <c r="D123" s="190" t="s">
        <v>161</v>
      </c>
      <c r="E123" s="205" t="s">
        <v>21</v>
      </c>
      <c r="F123" s="206" t="s">
        <v>363</v>
      </c>
      <c r="G123" s="204"/>
      <c r="H123" s="207">
        <v>468.03</v>
      </c>
      <c r="I123" s="208"/>
      <c r="J123" s="208"/>
      <c r="K123" s="204"/>
      <c r="L123" s="204"/>
      <c r="M123" s="209"/>
      <c r="N123" s="210"/>
      <c r="O123" s="211"/>
      <c r="P123" s="211"/>
      <c r="Q123" s="211"/>
      <c r="R123" s="211"/>
      <c r="S123" s="211"/>
      <c r="T123" s="211"/>
      <c r="U123" s="211"/>
      <c r="V123" s="211"/>
      <c r="W123" s="211"/>
      <c r="X123" s="212"/>
      <c r="AT123" s="213" t="s">
        <v>161</v>
      </c>
      <c r="AU123" s="213" t="s">
        <v>91</v>
      </c>
      <c r="AV123" s="11" t="s">
        <v>91</v>
      </c>
      <c r="AW123" s="11" t="s">
        <v>5</v>
      </c>
      <c r="AX123" s="11" t="s">
        <v>82</v>
      </c>
      <c r="AY123" s="213" t="s">
        <v>144</v>
      </c>
    </row>
    <row r="124" spans="2:65" s="11" customFormat="1" ht="11.25">
      <c r="B124" s="203"/>
      <c r="C124" s="204"/>
      <c r="D124" s="190" t="s">
        <v>161</v>
      </c>
      <c r="E124" s="205" t="s">
        <v>21</v>
      </c>
      <c r="F124" s="206" t="s">
        <v>378</v>
      </c>
      <c r="G124" s="204"/>
      <c r="H124" s="207">
        <v>127.89</v>
      </c>
      <c r="I124" s="208"/>
      <c r="J124" s="208"/>
      <c r="K124" s="204"/>
      <c r="L124" s="204"/>
      <c r="M124" s="209"/>
      <c r="N124" s="210"/>
      <c r="O124" s="211"/>
      <c r="P124" s="211"/>
      <c r="Q124" s="211"/>
      <c r="R124" s="211"/>
      <c r="S124" s="211"/>
      <c r="T124" s="211"/>
      <c r="U124" s="211"/>
      <c r="V124" s="211"/>
      <c r="W124" s="211"/>
      <c r="X124" s="212"/>
      <c r="AT124" s="213" t="s">
        <v>161</v>
      </c>
      <c r="AU124" s="213" t="s">
        <v>91</v>
      </c>
      <c r="AV124" s="11" t="s">
        <v>91</v>
      </c>
      <c r="AW124" s="11" t="s">
        <v>5</v>
      </c>
      <c r="AX124" s="11" t="s">
        <v>82</v>
      </c>
      <c r="AY124" s="213" t="s">
        <v>144</v>
      </c>
    </row>
    <row r="125" spans="2:65" s="1" customFormat="1" ht="16.5" customHeight="1">
      <c r="B125" s="32"/>
      <c r="C125" s="177" t="s">
        <v>28</v>
      </c>
      <c r="D125" s="177" t="s">
        <v>147</v>
      </c>
      <c r="E125" s="178" t="s">
        <v>442</v>
      </c>
      <c r="F125" s="179" t="s">
        <v>443</v>
      </c>
      <c r="G125" s="180" t="s">
        <v>411</v>
      </c>
      <c r="H125" s="181">
        <v>595.91999999999996</v>
      </c>
      <c r="I125" s="182"/>
      <c r="J125" s="182"/>
      <c r="K125" s="183">
        <f>ROUND(P125*H125,2)</f>
        <v>0</v>
      </c>
      <c r="L125" s="179" t="s">
        <v>21</v>
      </c>
      <c r="M125" s="36"/>
      <c r="N125" s="184" t="s">
        <v>21</v>
      </c>
      <c r="O125" s="185" t="s">
        <v>51</v>
      </c>
      <c r="P125" s="186">
        <f>I125+J125</f>
        <v>0</v>
      </c>
      <c r="Q125" s="186">
        <f>ROUND(I125*H125,2)</f>
        <v>0</v>
      </c>
      <c r="R125" s="186">
        <f>ROUND(J125*H125,2)</f>
        <v>0</v>
      </c>
      <c r="S125" s="57"/>
      <c r="T125" s="187">
        <f>S125*H125</f>
        <v>0</v>
      </c>
      <c r="U125" s="187">
        <v>0</v>
      </c>
      <c r="V125" s="187">
        <f>U125*H125</f>
        <v>0</v>
      </c>
      <c r="W125" s="187">
        <v>0</v>
      </c>
      <c r="X125" s="188">
        <f>W125*H125</f>
        <v>0</v>
      </c>
      <c r="AR125" s="16" t="s">
        <v>159</v>
      </c>
      <c r="AT125" s="16" t="s">
        <v>147</v>
      </c>
      <c r="AU125" s="16" t="s">
        <v>91</v>
      </c>
      <c r="AY125" s="16" t="s">
        <v>144</v>
      </c>
      <c r="BE125" s="189">
        <f>IF(O125="základní",K125,0)</f>
        <v>0</v>
      </c>
      <c r="BF125" s="189">
        <f>IF(O125="snížená",K125,0)</f>
        <v>0</v>
      </c>
      <c r="BG125" s="189">
        <f>IF(O125="zákl. přenesená",K125,0)</f>
        <v>0</v>
      </c>
      <c r="BH125" s="189">
        <f>IF(O125="sníž. přenesená",K125,0)</f>
        <v>0</v>
      </c>
      <c r="BI125" s="189">
        <f>IF(O125="nulová",K125,0)</f>
        <v>0</v>
      </c>
      <c r="BJ125" s="16" t="s">
        <v>23</v>
      </c>
      <c r="BK125" s="189">
        <f>ROUND(P125*H125,2)</f>
        <v>0</v>
      </c>
      <c r="BL125" s="16" t="s">
        <v>159</v>
      </c>
      <c r="BM125" s="16" t="s">
        <v>444</v>
      </c>
    </row>
    <row r="126" spans="2:65" s="1" customFormat="1" ht="16.5" customHeight="1">
      <c r="B126" s="32"/>
      <c r="C126" s="177" t="s">
        <v>213</v>
      </c>
      <c r="D126" s="177" t="s">
        <v>147</v>
      </c>
      <c r="E126" s="178" t="s">
        <v>445</v>
      </c>
      <c r="F126" s="179" t="s">
        <v>446</v>
      </c>
      <c r="G126" s="180" t="s">
        <v>411</v>
      </c>
      <c r="H126" s="181">
        <v>595.91999999999996</v>
      </c>
      <c r="I126" s="182"/>
      <c r="J126" s="182"/>
      <c r="K126" s="183">
        <f>ROUND(P126*H126,2)</f>
        <v>0</v>
      </c>
      <c r="L126" s="179" t="s">
        <v>21</v>
      </c>
      <c r="M126" s="36"/>
      <c r="N126" s="184" t="s">
        <v>21</v>
      </c>
      <c r="O126" s="185" t="s">
        <v>51</v>
      </c>
      <c r="P126" s="186">
        <f>I126+J126</f>
        <v>0</v>
      </c>
      <c r="Q126" s="186">
        <f>ROUND(I126*H126,2)</f>
        <v>0</v>
      </c>
      <c r="R126" s="186">
        <f>ROUND(J126*H126,2)</f>
        <v>0</v>
      </c>
      <c r="S126" s="57"/>
      <c r="T126" s="187">
        <f>S126*H126</f>
        <v>0</v>
      </c>
      <c r="U126" s="187">
        <v>0</v>
      </c>
      <c r="V126" s="187">
        <f>U126*H126</f>
        <v>0</v>
      </c>
      <c r="W126" s="187">
        <v>0</v>
      </c>
      <c r="X126" s="188">
        <f>W126*H126</f>
        <v>0</v>
      </c>
      <c r="AR126" s="16" t="s">
        <v>159</v>
      </c>
      <c r="AT126" s="16" t="s">
        <v>147</v>
      </c>
      <c r="AU126" s="16" t="s">
        <v>91</v>
      </c>
      <c r="AY126" s="16" t="s">
        <v>144</v>
      </c>
      <c r="BE126" s="189">
        <f>IF(O126="základní",K126,0)</f>
        <v>0</v>
      </c>
      <c r="BF126" s="189">
        <f>IF(O126="snížená",K126,0)</f>
        <v>0</v>
      </c>
      <c r="BG126" s="189">
        <f>IF(O126="zákl. přenesená",K126,0)</f>
        <v>0</v>
      </c>
      <c r="BH126" s="189">
        <f>IF(O126="sníž. přenesená",K126,0)</f>
        <v>0</v>
      </c>
      <c r="BI126" s="189">
        <f>IF(O126="nulová",K126,0)</f>
        <v>0</v>
      </c>
      <c r="BJ126" s="16" t="s">
        <v>23</v>
      </c>
      <c r="BK126" s="189">
        <f>ROUND(P126*H126,2)</f>
        <v>0</v>
      </c>
      <c r="BL126" s="16" t="s">
        <v>159</v>
      </c>
      <c r="BM126" s="16" t="s">
        <v>447</v>
      </c>
    </row>
    <row r="127" spans="2:65" s="1" customFormat="1" ht="16.5" customHeight="1">
      <c r="B127" s="32"/>
      <c r="C127" s="177" t="s">
        <v>218</v>
      </c>
      <c r="D127" s="177" t="s">
        <v>147</v>
      </c>
      <c r="E127" s="178" t="s">
        <v>448</v>
      </c>
      <c r="F127" s="179" t="s">
        <v>449</v>
      </c>
      <c r="G127" s="180" t="s">
        <v>360</v>
      </c>
      <c r="H127" s="181">
        <v>1072.6559999999999</v>
      </c>
      <c r="I127" s="182"/>
      <c r="J127" s="182"/>
      <c r="K127" s="183">
        <f>ROUND(P127*H127,2)</f>
        <v>0</v>
      </c>
      <c r="L127" s="179" t="s">
        <v>21</v>
      </c>
      <c r="M127" s="36"/>
      <c r="N127" s="184" t="s">
        <v>21</v>
      </c>
      <c r="O127" s="185" t="s">
        <v>51</v>
      </c>
      <c r="P127" s="186">
        <f>I127+J127</f>
        <v>0</v>
      </c>
      <c r="Q127" s="186">
        <f>ROUND(I127*H127,2)</f>
        <v>0</v>
      </c>
      <c r="R127" s="186">
        <f>ROUND(J127*H127,2)</f>
        <v>0</v>
      </c>
      <c r="S127" s="57"/>
      <c r="T127" s="187">
        <f>S127*H127</f>
        <v>0</v>
      </c>
      <c r="U127" s="187">
        <v>0</v>
      </c>
      <c r="V127" s="187">
        <f>U127*H127</f>
        <v>0</v>
      </c>
      <c r="W127" s="187">
        <v>0</v>
      </c>
      <c r="X127" s="188">
        <f>W127*H127</f>
        <v>0</v>
      </c>
      <c r="AR127" s="16" t="s">
        <v>159</v>
      </c>
      <c r="AT127" s="16" t="s">
        <v>147</v>
      </c>
      <c r="AU127" s="16" t="s">
        <v>91</v>
      </c>
      <c r="AY127" s="16" t="s">
        <v>144</v>
      </c>
      <c r="BE127" s="189">
        <f>IF(O127="základní",K127,0)</f>
        <v>0</v>
      </c>
      <c r="BF127" s="189">
        <f>IF(O127="snížená",K127,0)</f>
        <v>0</v>
      </c>
      <c r="BG127" s="189">
        <f>IF(O127="zákl. přenesená",K127,0)</f>
        <v>0</v>
      </c>
      <c r="BH127" s="189">
        <f>IF(O127="sníž. přenesená",K127,0)</f>
        <v>0</v>
      </c>
      <c r="BI127" s="189">
        <f>IF(O127="nulová",K127,0)</f>
        <v>0</v>
      </c>
      <c r="BJ127" s="16" t="s">
        <v>23</v>
      </c>
      <c r="BK127" s="189">
        <f>ROUND(P127*H127,2)</f>
        <v>0</v>
      </c>
      <c r="BL127" s="16" t="s">
        <v>159</v>
      </c>
      <c r="BM127" s="16" t="s">
        <v>450</v>
      </c>
    </row>
    <row r="128" spans="2:65" s="11" customFormat="1" ht="11.25">
      <c r="B128" s="203"/>
      <c r="C128" s="204"/>
      <c r="D128" s="190" t="s">
        <v>161</v>
      </c>
      <c r="E128" s="204"/>
      <c r="F128" s="206" t="s">
        <v>451</v>
      </c>
      <c r="G128" s="204"/>
      <c r="H128" s="207">
        <v>1072.6559999999999</v>
      </c>
      <c r="I128" s="208"/>
      <c r="J128" s="208"/>
      <c r="K128" s="204"/>
      <c r="L128" s="204"/>
      <c r="M128" s="209"/>
      <c r="N128" s="210"/>
      <c r="O128" s="211"/>
      <c r="P128" s="211"/>
      <c r="Q128" s="211"/>
      <c r="R128" s="211"/>
      <c r="S128" s="211"/>
      <c r="T128" s="211"/>
      <c r="U128" s="211"/>
      <c r="V128" s="211"/>
      <c r="W128" s="211"/>
      <c r="X128" s="212"/>
      <c r="AT128" s="213" t="s">
        <v>161</v>
      </c>
      <c r="AU128" s="213" t="s">
        <v>91</v>
      </c>
      <c r="AV128" s="11" t="s">
        <v>91</v>
      </c>
      <c r="AW128" s="11" t="s">
        <v>4</v>
      </c>
      <c r="AX128" s="11" t="s">
        <v>23</v>
      </c>
      <c r="AY128" s="213" t="s">
        <v>144</v>
      </c>
    </row>
    <row r="129" spans="2:65" s="1" customFormat="1" ht="16.5" customHeight="1">
      <c r="B129" s="32"/>
      <c r="C129" s="177" t="s">
        <v>250</v>
      </c>
      <c r="D129" s="177" t="s">
        <v>147</v>
      </c>
      <c r="E129" s="178" t="s">
        <v>452</v>
      </c>
      <c r="F129" s="179" t="s">
        <v>453</v>
      </c>
      <c r="G129" s="180" t="s">
        <v>411</v>
      </c>
      <c r="H129" s="181">
        <v>1414.68</v>
      </c>
      <c r="I129" s="182"/>
      <c r="J129" s="182"/>
      <c r="K129" s="183">
        <f>ROUND(P129*H129,2)</f>
        <v>0</v>
      </c>
      <c r="L129" s="179" t="s">
        <v>21</v>
      </c>
      <c r="M129" s="36"/>
      <c r="N129" s="184" t="s">
        <v>21</v>
      </c>
      <c r="O129" s="185" t="s">
        <v>51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57"/>
      <c r="T129" s="187">
        <f>S129*H129</f>
        <v>0</v>
      </c>
      <c r="U129" s="187">
        <v>0</v>
      </c>
      <c r="V129" s="187">
        <f>U129*H129</f>
        <v>0</v>
      </c>
      <c r="W129" s="187">
        <v>0</v>
      </c>
      <c r="X129" s="188">
        <f>W129*H129</f>
        <v>0</v>
      </c>
      <c r="AR129" s="16" t="s">
        <v>159</v>
      </c>
      <c r="AT129" s="16" t="s">
        <v>147</v>
      </c>
      <c r="AU129" s="16" t="s">
        <v>91</v>
      </c>
      <c r="AY129" s="16" t="s">
        <v>144</v>
      </c>
      <c r="BE129" s="189">
        <f>IF(O129="základní",K129,0)</f>
        <v>0</v>
      </c>
      <c r="BF129" s="189">
        <f>IF(O129="snížená",K129,0)</f>
        <v>0</v>
      </c>
      <c r="BG129" s="189">
        <f>IF(O129="zákl. přenesená",K129,0)</f>
        <v>0</v>
      </c>
      <c r="BH129" s="189">
        <f>IF(O129="sníž. přenesená",K129,0)</f>
        <v>0</v>
      </c>
      <c r="BI129" s="189">
        <f>IF(O129="nulová",K129,0)</f>
        <v>0</v>
      </c>
      <c r="BJ129" s="16" t="s">
        <v>23</v>
      </c>
      <c r="BK129" s="189">
        <f>ROUND(P129*H129,2)</f>
        <v>0</v>
      </c>
      <c r="BL129" s="16" t="s">
        <v>159</v>
      </c>
      <c r="BM129" s="16" t="s">
        <v>454</v>
      </c>
    </row>
    <row r="130" spans="2:65" s="11" customFormat="1" ht="11.25">
      <c r="B130" s="203"/>
      <c r="C130" s="204"/>
      <c r="D130" s="190" t="s">
        <v>161</v>
      </c>
      <c r="E130" s="205" t="s">
        <v>21</v>
      </c>
      <c r="F130" s="206" t="s">
        <v>381</v>
      </c>
      <c r="G130" s="204"/>
      <c r="H130" s="207">
        <v>2010.6</v>
      </c>
      <c r="I130" s="208"/>
      <c r="J130" s="208"/>
      <c r="K130" s="204"/>
      <c r="L130" s="204"/>
      <c r="M130" s="209"/>
      <c r="N130" s="210"/>
      <c r="O130" s="211"/>
      <c r="P130" s="211"/>
      <c r="Q130" s="211"/>
      <c r="R130" s="211"/>
      <c r="S130" s="211"/>
      <c r="T130" s="211"/>
      <c r="U130" s="211"/>
      <c r="V130" s="211"/>
      <c r="W130" s="211"/>
      <c r="X130" s="212"/>
      <c r="AT130" s="213" t="s">
        <v>161</v>
      </c>
      <c r="AU130" s="213" t="s">
        <v>91</v>
      </c>
      <c r="AV130" s="11" t="s">
        <v>91</v>
      </c>
      <c r="AW130" s="11" t="s">
        <v>5</v>
      </c>
      <c r="AX130" s="11" t="s">
        <v>82</v>
      </c>
      <c r="AY130" s="213" t="s">
        <v>144</v>
      </c>
    </row>
    <row r="131" spans="2:65" s="11" customFormat="1" ht="11.25">
      <c r="B131" s="203"/>
      <c r="C131" s="204"/>
      <c r="D131" s="190" t="s">
        <v>161</v>
      </c>
      <c r="E131" s="205" t="s">
        <v>21</v>
      </c>
      <c r="F131" s="206" t="s">
        <v>455</v>
      </c>
      <c r="G131" s="204"/>
      <c r="H131" s="207">
        <v>-127.89</v>
      </c>
      <c r="I131" s="208"/>
      <c r="J131" s="208"/>
      <c r="K131" s="204"/>
      <c r="L131" s="204"/>
      <c r="M131" s="209"/>
      <c r="N131" s="210"/>
      <c r="O131" s="211"/>
      <c r="P131" s="211"/>
      <c r="Q131" s="211"/>
      <c r="R131" s="211"/>
      <c r="S131" s="211"/>
      <c r="T131" s="211"/>
      <c r="U131" s="211"/>
      <c r="V131" s="211"/>
      <c r="W131" s="211"/>
      <c r="X131" s="212"/>
      <c r="AT131" s="213" t="s">
        <v>161</v>
      </c>
      <c r="AU131" s="213" t="s">
        <v>91</v>
      </c>
      <c r="AV131" s="11" t="s">
        <v>91</v>
      </c>
      <c r="AW131" s="11" t="s">
        <v>5</v>
      </c>
      <c r="AX131" s="11" t="s">
        <v>82</v>
      </c>
      <c r="AY131" s="213" t="s">
        <v>144</v>
      </c>
    </row>
    <row r="132" spans="2:65" s="11" customFormat="1" ht="11.25">
      <c r="B132" s="203"/>
      <c r="C132" s="204"/>
      <c r="D132" s="190" t="s">
        <v>161</v>
      </c>
      <c r="E132" s="205" t="s">
        <v>21</v>
      </c>
      <c r="F132" s="206" t="s">
        <v>456</v>
      </c>
      <c r="G132" s="204"/>
      <c r="H132" s="207">
        <v>-468.03</v>
      </c>
      <c r="I132" s="208"/>
      <c r="J132" s="208"/>
      <c r="K132" s="204"/>
      <c r="L132" s="204"/>
      <c r="M132" s="209"/>
      <c r="N132" s="210"/>
      <c r="O132" s="211"/>
      <c r="P132" s="211"/>
      <c r="Q132" s="211"/>
      <c r="R132" s="211"/>
      <c r="S132" s="211"/>
      <c r="T132" s="211"/>
      <c r="U132" s="211"/>
      <c r="V132" s="211"/>
      <c r="W132" s="211"/>
      <c r="X132" s="212"/>
      <c r="AT132" s="213" t="s">
        <v>161</v>
      </c>
      <c r="AU132" s="213" t="s">
        <v>91</v>
      </c>
      <c r="AV132" s="11" t="s">
        <v>91</v>
      </c>
      <c r="AW132" s="11" t="s">
        <v>5</v>
      </c>
      <c r="AX132" s="11" t="s">
        <v>82</v>
      </c>
      <c r="AY132" s="213" t="s">
        <v>144</v>
      </c>
    </row>
    <row r="133" spans="2:65" s="1" customFormat="1" ht="16.5" customHeight="1">
      <c r="B133" s="32"/>
      <c r="C133" s="177" t="s">
        <v>179</v>
      </c>
      <c r="D133" s="177" t="s">
        <v>147</v>
      </c>
      <c r="E133" s="178" t="s">
        <v>457</v>
      </c>
      <c r="F133" s="179" t="s">
        <v>458</v>
      </c>
      <c r="G133" s="180" t="s">
        <v>411</v>
      </c>
      <c r="H133" s="181">
        <v>468.03</v>
      </c>
      <c r="I133" s="182"/>
      <c r="J133" s="182"/>
      <c r="K133" s="183">
        <f>ROUND(P133*H133,2)</f>
        <v>0</v>
      </c>
      <c r="L133" s="179" t="s">
        <v>151</v>
      </c>
      <c r="M133" s="36"/>
      <c r="N133" s="184" t="s">
        <v>21</v>
      </c>
      <c r="O133" s="185" t="s">
        <v>51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57"/>
      <c r="T133" s="187">
        <f>S133*H133</f>
        <v>0</v>
      </c>
      <c r="U133" s="187">
        <v>0</v>
      </c>
      <c r="V133" s="187">
        <f>U133*H133</f>
        <v>0</v>
      </c>
      <c r="W133" s="187">
        <v>0</v>
      </c>
      <c r="X133" s="188">
        <f>W133*H133</f>
        <v>0</v>
      </c>
      <c r="AR133" s="16" t="s">
        <v>159</v>
      </c>
      <c r="AT133" s="16" t="s">
        <v>147</v>
      </c>
      <c r="AU133" s="16" t="s">
        <v>91</v>
      </c>
      <c r="AY133" s="16" t="s">
        <v>144</v>
      </c>
      <c r="BE133" s="189">
        <f>IF(O133="základní",K133,0)</f>
        <v>0</v>
      </c>
      <c r="BF133" s="189">
        <f>IF(O133="snížená",K133,0)</f>
        <v>0</v>
      </c>
      <c r="BG133" s="189">
        <f>IF(O133="zákl. přenesená",K133,0)</f>
        <v>0</v>
      </c>
      <c r="BH133" s="189">
        <f>IF(O133="sníž. přenesená",K133,0)</f>
        <v>0</v>
      </c>
      <c r="BI133" s="189">
        <f>IF(O133="nulová",K133,0)</f>
        <v>0</v>
      </c>
      <c r="BJ133" s="16" t="s">
        <v>23</v>
      </c>
      <c r="BK133" s="189">
        <f>ROUND(P133*H133,2)</f>
        <v>0</v>
      </c>
      <c r="BL133" s="16" t="s">
        <v>159</v>
      </c>
      <c r="BM133" s="16" t="s">
        <v>459</v>
      </c>
    </row>
    <row r="134" spans="2:65" s="1" customFormat="1" ht="87.75">
      <c r="B134" s="32"/>
      <c r="C134" s="33"/>
      <c r="D134" s="190" t="s">
        <v>153</v>
      </c>
      <c r="E134" s="33"/>
      <c r="F134" s="191" t="s">
        <v>460</v>
      </c>
      <c r="G134" s="33"/>
      <c r="H134" s="33"/>
      <c r="I134" s="101"/>
      <c r="J134" s="101"/>
      <c r="K134" s="33"/>
      <c r="L134" s="33"/>
      <c r="M134" s="36"/>
      <c r="N134" s="192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AT134" s="16" t="s">
        <v>153</v>
      </c>
      <c r="AU134" s="16" t="s">
        <v>91</v>
      </c>
    </row>
    <row r="135" spans="2:65" s="11" customFormat="1" ht="11.25">
      <c r="B135" s="203"/>
      <c r="C135" s="204"/>
      <c r="D135" s="190" t="s">
        <v>161</v>
      </c>
      <c r="E135" s="205" t="s">
        <v>21</v>
      </c>
      <c r="F135" s="206" t="s">
        <v>363</v>
      </c>
      <c r="G135" s="204"/>
      <c r="H135" s="207">
        <v>468.03</v>
      </c>
      <c r="I135" s="208"/>
      <c r="J135" s="208"/>
      <c r="K135" s="204"/>
      <c r="L135" s="204"/>
      <c r="M135" s="209"/>
      <c r="N135" s="210"/>
      <c r="O135" s="211"/>
      <c r="P135" s="211"/>
      <c r="Q135" s="211"/>
      <c r="R135" s="211"/>
      <c r="S135" s="211"/>
      <c r="T135" s="211"/>
      <c r="U135" s="211"/>
      <c r="V135" s="211"/>
      <c r="W135" s="211"/>
      <c r="X135" s="212"/>
      <c r="AT135" s="213" t="s">
        <v>161</v>
      </c>
      <c r="AU135" s="213" t="s">
        <v>91</v>
      </c>
      <c r="AV135" s="11" t="s">
        <v>91</v>
      </c>
      <c r="AW135" s="11" t="s">
        <v>5</v>
      </c>
      <c r="AX135" s="11" t="s">
        <v>82</v>
      </c>
      <c r="AY135" s="213" t="s">
        <v>144</v>
      </c>
    </row>
    <row r="136" spans="2:65" s="1" customFormat="1" ht="16.5" customHeight="1">
      <c r="B136" s="32"/>
      <c r="C136" s="193" t="s">
        <v>145</v>
      </c>
      <c r="D136" s="193" t="s">
        <v>156</v>
      </c>
      <c r="E136" s="194" t="s">
        <v>461</v>
      </c>
      <c r="F136" s="195" t="s">
        <v>462</v>
      </c>
      <c r="G136" s="196" t="s">
        <v>360</v>
      </c>
      <c r="H136" s="197">
        <v>842.45399999999995</v>
      </c>
      <c r="I136" s="198"/>
      <c r="J136" s="199"/>
      <c r="K136" s="200">
        <f>ROUND(P136*H136,2)</f>
        <v>0</v>
      </c>
      <c r="L136" s="195" t="s">
        <v>21</v>
      </c>
      <c r="M136" s="201"/>
      <c r="N136" s="202" t="s">
        <v>21</v>
      </c>
      <c r="O136" s="185" t="s">
        <v>51</v>
      </c>
      <c r="P136" s="186">
        <f>I136+J136</f>
        <v>0</v>
      </c>
      <c r="Q136" s="186">
        <f>ROUND(I136*H136,2)</f>
        <v>0</v>
      </c>
      <c r="R136" s="186">
        <f>ROUND(J136*H136,2)</f>
        <v>0</v>
      </c>
      <c r="S136" s="57"/>
      <c r="T136" s="187">
        <f>S136*H136</f>
        <v>0</v>
      </c>
      <c r="U136" s="187">
        <v>1</v>
      </c>
      <c r="V136" s="187">
        <f>U136*H136</f>
        <v>842.45399999999995</v>
      </c>
      <c r="W136" s="187">
        <v>0</v>
      </c>
      <c r="X136" s="188">
        <f>W136*H136</f>
        <v>0</v>
      </c>
      <c r="AR136" s="16" t="s">
        <v>145</v>
      </c>
      <c r="AT136" s="16" t="s">
        <v>156</v>
      </c>
      <c r="AU136" s="16" t="s">
        <v>91</v>
      </c>
      <c r="AY136" s="16" t="s">
        <v>144</v>
      </c>
      <c r="BE136" s="189">
        <f>IF(O136="základní",K136,0)</f>
        <v>0</v>
      </c>
      <c r="BF136" s="189">
        <f>IF(O136="snížená",K136,0)</f>
        <v>0</v>
      </c>
      <c r="BG136" s="189">
        <f>IF(O136="zákl. přenesená",K136,0)</f>
        <v>0</v>
      </c>
      <c r="BH136" s="189">
        <f>IF(O136="sníž. přenesená",K136,0)</f>
        <v>0</v>
      </c>
      <c r="BI136" s="189">
        <f>IF(O136="nulová",K136,0)</f>
        <v>0</v>
      </c>
      <c r="BJ136" s="16" t="s">
        <v>23</v>
      </c>
      <c r="BK136" s="189">
        <f>ROUND(P136*H136,2)</f>
        <v>0</v>
      </c>
      <c r="BL136" s="16" t="s">
        <v>159</v>
      </c>
      <c r="BM136" s="16" t="s">
        <v>463</v>
      </c>
    </row>
    <row r="137" spans="2:65" s="11" customFormat="1" ht="11.25">
      <c r="B137" s="203"/>
      <c r="C137" s="204"/>
      <c r="D137" s="190" t="s">
        <v>161</v>
      </c>
      <c r="E137" s="204"/>
      <c r="F137" s="206" t="s">
        <v>464</v>
      </c>
      <c r="G137" s="204"/>
      <c r="H137" s="207">
        <v>842.45399999999995</v>
      </c>
      <c r="I137" s="208"/>
      <c r="J137" s="208"/>
      <c r="K137" s="204"/>
      <c r="L137" s="204"/>
      <c r="M137" s="209"/>
      <c r="N137" s="210"/>
      <c r="O137" s="211"/>
      <c r="P137" s="211"/>
      <c r="Q137" s="211"/>
      <c r="R137" s="211"/>
      <c r="S137" s="211"/>
      <c r="T137" s="211"/>
      <c r="U137" s="211"/>
      <c r="V137" s="211"/>
      <c r="W137" s="211"/>
      <c r="X137" s="212"/>
      <c r="AT137" s="213" t="s">
        <v>161</v>
      </c>
      <c r="AU137" s="213" t="s">
        <v>91</v>
      </c>
      <c r="AV137" s="11" t="s">
        <v>91</v>
      </c>
      <c r="AW137" s="11" t="s">
        <v>4</v>
      </c>
      <c r="AX137" s="11" t="s">
        <v>23</v>
      </c>
      <c r="AY137" s="213" t="s">
        <v>144</v>
      </c>
    </row>
    <row r="138" spans="2:65" s="1" customFormat="1" ht="16.5" customHeight="1">
      <c r="B138" s="32"/>
      <c r="C138" s="177" t="s">
        <v>314</v>
      </c>
      <c r="D138" s="177" t="s">
        <v>147</v>
      </c>
      <c r="E138" s="178" t="s">
        <v>465</v>
      </c>
      <c r="F138" s="179" t="s">
        <v>466</v>
      </c>
      <c r="G138" s="180" t="s">
        <v>395</v>
      </c>
      <c r="H138" s="181">
        <v>206</v>
      </c>
      <c r="I138" s="182"/>
      <c r="J138" s="182"/>
      <c r="K138" s="183">
        <f>ROUND(P138*H138,2)</f>
        <v>0</v>
      </c>
      <c r="L138" s="179" t="s">
        <v>151</v>
      </c>
      <c r="M138" s="36"/>
      <c r="N138" s="184" t="s">
        <v>21</v>
      </c>
      <c r="O138" s="185" t="s">
        <v>51</v>
      </c>
      <c r="P138" s="186">
        <f>I138+J138</f>
        <v>0</v>
      </c>
      <c r="Q138" s="186">
        <f>ROUND(I138*H138,2)</f>
        <v>0</v>
      </c>
      <c r="R138" s="186">
        <f>ROUND(J138*H138,2)</f>
        <v>0</v>
      </c>
      <c r="S138" s="57"/>
      <c r="T138" s="187">
        <f>S138*H138</f>
        <v>0</v>
      </c>
      <c r="U138" s="187">
        <v>0</v>
      </c>
      <c r="V138" s="187">
        <f>U138*H138</f>
        <v>0</v>
      </c>
      <c r="W138" s="187">
        <v>0</v>
      </c>
      <c r="X138" s="188">
        <f>W138*H138</f>
        <v>0</v>
      </c>
      <c r="AR138" s="16" t="s">
        <v>159</v>
      </c>
      <c r="AT138" s="16" t="s">
        <v>147</v>
      </c>
      <c r="AU138" s="16" t="s">
        <v>91</v>
      </c>
      <c r="AY138" s="16" t="s">
        <v>144</v>
      </c>
      <c r="BE138" s="189">
        <f>IF(O138="základní",K138,0)</f>
        <v>0</v>
      </c>
      <c r="BF138" s="189">
        <f>IF(O138="snížená",K138,0)</f>
        <v>0</v>
      </c>
      <c r="BG138" s="189">
        <f>IF(O138="zákl. přenesená",K138,0)</f>
        <v>0</v>
      </c>
      <c r="BH138" s="189">
        <f>IF(O138="sníž. přenesená",K138,0)</f>
        <v>0</v>
      </c>
      <c r="BI138" s="189">
        <f>IF(O138="nulová",K138,0)</f>
        <v>0</v>
      </c>
      <c r="BJ138" s="16" t="s">
        <v>23</v>
      </c>
      <c r="BK138" s="189">
        <f>ROUND(P138*H138,2)</f>
        <v>0</v>
      </c>
      <c r="BL138" s="16" t="s">
        <v>159</v>
      </c>
      <c r="BM138" s="16" t="s">
        <v>467</v>
      </c>
    </row>
    <row r="139" spans="2:65" s="1" customFormat="1" ht="107.25">
      <c r="B139" s="32"/>
      <c r="C139" s="33"/>
      <c r="D139" s="190" t="s">
        <v>153</v>
      </c>
      <c r="E139" s="33"/>
      <c r="F139" s="191" t="s">
        <v>468</v>
      </c>
      <c r="G139" s="33"/>
      <c r="H139" s="33"/>
      <c r="I139" s="101"/>
      <c r="J139" s="101"/>
      <c r="K139" s="33"/>
      <c r="L139" s="33"/>
      <c r="M139" s="36"/>
      <c r="N139" s="192"/>
      <c r="O139" s="57"/>
      <c r="P139" s="57"/>
      <c r="Q139" s="57"/>
      <c r="R139" s="57"/>
      <c r="S139" s="57"/>
      <c r="T139" s="57"/>
      <c r="U139" s="57"/>
      <c r="V139" s="57"/>
      <c r="W139" s="57"/>
      <c r="X139" s="58"/>
      <c r="AT139" s="16" t="s">
        <v>153</v>
      </c>
      <c r="AU139" s="16" t="s">
        <v>91</v>
      </c>
    </row>
    <row r="140" spans="2:65" s="11" customFormat="1" ht="11.25">
      <c r="B140" s="203"/>
      <c r="C140" s="204"/>
      <c r="D140" s="190" t="s">
        <v>161</v>
      </c>
      <c r="E140" s="205" t="s">
        <v>21</v>
      </c>
      <c r="F140" s="206" t="s">
        <v>469</v>
      </c>
      <c r="G140" s="204"/>
      <c r="H140" s="207">
        <v>206</v>
      </c>
      <c r="I140" s="208"/>
      <c r="J140" s="208"/>
      <c r="K140" s="204"/>
      <c r="L140" s="204"/>
      <c r="M140" s="209"/>
      <c r="N140" s="210"/>
      <c r="O140" s="211"/>
      <c r="P140" s="211"/>
      <c r="Q140" s="211"/>
      <c r="R140" s="211"/>
      <c r="S140" s="211"/>
      <c r="T140" s="211"/>
      <c r="U140" s="211"/>
      <c r="V140" s="211"/>
      <c r="W140" s="211"/>
      <c r="X140" s="212"/>
      <c r="AT140" s="213" t="s">
        <v>161</v>
      </c>
      <c r="AU140" s="213" t="s">
        <v>91</v>
      </c>
      <c r="AV140" s="11" t="s">
        <v>91</v>
      </c>
      <c r="AW140" s="11" t="s">
        <v>5</v>
      </c>
      <c r="AX140" s="11" t="s">
        <v>23</v>
      </c>
      <c r="AY140" s="213" t="s">
        <v>144</v>
      </c>
    </row>
    <row r="141" spans="2:65" s="1" customFormat="1" ht="16.5" customHeight="1">
      <c r="B141" s="32"/>
      <c r="C141" s="177" t="s">
        <v>192</v>
      </c>
      <c r="D141" s="177" t="s">
        <v>147</v>
      </c>
      <c r="E141" s="178" t="s">
        <v>470</v>
      </c>
      <c r="F141" s="179" t="s">
        <v>471</v>
      </c>
      <c r="G141" s="180" t="s">
        <v>395</v>
      </c>
      <c r="H141" s="181">
        <v>351.04</v>
      </c>
      <c r="I141" s="182"/>
      <c r="J141" s="182"/>
      <c r="K141" s="183">
        <f>ROUND(P141*H141,2)</f>
        <v>0</v>
      </c>
      <c r="L141" s="179" t="s">
        <v>21</v>
      </c>
      <c r="M141" s="36"/>
      <c r="N141" s="184" t="s">
        <v>21</v>
      </c>
      <c r="O141" s="185" t="s">
        <v>51</v>
      </c>
      <c r="P141" s="186">
        <f>I141+J141</f>
        <v>0</v>
      </c>
      <c r="Q141" s="186">
        <f>ROUND(I141*H141,2)</f>
        <v>0</v>
      </c>
      <c r="R141" s="186">
        <f>ROUND(J141*H141,2)</f>
        <v>0</v>
      </c>
      <c r="S141" s="57"/>
      <c r="T141" s="187">
        <f>S141*H141</f>
        <v>0</v>
      </c>
      <c r="U141" s="187">
        <v>0</v>
      </c>
      <c r="V141" s="187">
        <f>U141*H141</f>
        <v>0</v>
      </c>
      <c r="W141" s="187">
        <v>0</v>
      </c>
      <c r="X141" s="188">
        <f>W141*H141</f>
        <v>0</v>
      </c>
      <c r="AR141" s="16" t="s">
        <v>159</v>
      </c>
      <c r="AT141" s="16" t="s">
        <v>147</v>
      </c>
      <c r="AU141" s="16" t="s">
        <v>91</v>
      </c>
      <c r="AY141" s="16" t="s">
        <v>144</v>
      </c>
      <c r="BE141" s="189">
        <f>IF(O141="základní",K141,0)</f>
        <v>0</v>
      </c>
      <c r="BF141" s="189">
        <f>IF(O141="snížená",K141,0)</f>
        <v>0</v>
      </c>
      <c r="BG141" s="189">
        <f>IF(O141="zákl. přenesená",K141,0)</f>
        <v>0</v>
      </c>
      <c r="BH141" s="189">
        <f>IF(O141="sníž. přenesená",K141,0)</f>
        <v>0</v>
      </c>
      <c r="BI141" s="189">
        <f>IF(O141="nulová",K141,0)</f>
        <v>0</v>
      </c>
      <c r="BJ141" s="16" t="s">
        <v>23</v>
      </c>
      <c r="BK141" s="189">
        <f>ROUND(P141*H141,2)</f>
        <v>0</v>
      </c>
      <c r="BL141" s="16" t="s">
        <v>159</v>
      </c>
      <c r="BM141" s="16" t="s">
        <v>472</v>
      </c>
    </row>
    <row r="142" spans="2:65" s="10" customFormat="1" ht="22.9" customHeight="1">
      <c r="B142" s="160"/>
      <c r="C142" s="161"/>
      <c r="D142" s="162" t="s">
        <v>81</v>
      </c>
      <c r="E142" s="175" t="s">
        <v>159</v>
      </c>
      <c r="F142" s="175" t="s">
        <v>473</v>
      </c>
      <c r="G142" s="161"/>
      <c r="H142" s="161"/>
      <c r="I142" s="164"/>
      <c r="J142" s="164"/>
      <c r="K142" s="176">
        <f>BK142</f>
        <v>0</v>
      </c>
      <c r="L142" s="161"/>
      <c r="M142" s="166"/>
      <c r="N142" s="167"/>
      <c r="O142" s="168"/>
      <c r="P142" s="168"/>
      <c r="Q142" s="169">
        <f>SUM(Q143:Q144)</f>
        <v>0</v>
      </c>
      <c r="R142" s="169">
        <f>SUM(R143:R144)</f>
        <v>0</v>
      </c>
      <c r="S142" s="168"/>
      <c r="T142" s="170">
        <f>SUM(T143:T144)</f>
        <v>0</v>
      </c>
      <c r="U142" s="168"/>
      <c r="V142" s="170">
        <f>SUM(V143:V144)</f>
        <v>241.81057530000001</v>
      </c>
      <c r="W142" s="168"/>
      <c r="X142" s="171">
        <f>SUM(X143:X144)</f>
        <v>0</v>
      </c>
      <c r="AR142" s="172" t="s">
        <v>23</v>
      </c>
      <c r="AT142" s="173" t="s">
        <v>81</v>
      </c>
      <c r="AU142" s="173" t="s">
        <v>23</v>
      </c>
      <c r="AY142" s="172" t="s">
        <v>144</v>
      </c>
      <c r="BK142" s="174">
        <f>SUM(BK143:BK144)</f>
        <v>0</v>
      </c>
    </row>
    <row r="143" spans="2:65" s="1" customFormat="1" ht="16.5" customHeight="1">
      <c r="B143" s="32"/>
      <c r="C143" s="177" t="s">
        <v>209</v>
      </c>
      <c r="D143" s="177" t="s">
        <v>147</v>
      </c>
      <c r="E143" s="178" t="s">
        <v>474</v>
      </c>
      <c r="F143" s="179" t="s">
        <v>475</v>
      </c>
      <c r="G143" s="180" t="s">
        <v>411</v>
      </c>
      <c r="H143" s="181">
        <v>127.89</v>
      </c>
      <c r="I143" s="182"/>
      <c r="J143" s="182"/>
      <c r="K143" s="183">
        <f>ROUND(P143*H143,2)</f>
        <v>0</v>
      </c>
      <c r="L143" s="179" t="s">
        <v>21</v>
      </c>
      <c r="M143" s="36"/>
      <c r="N143" s="184" t="s">
        <v>21</v>
      </c>
      <c r="O143" s="185" t="s">
        <v>51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57"/>
      <c r="T143" s="187">
        <f>S143*H143</f>
        <v>0</v>
      </c>
      <c r="U143" s="187">
        <v>1.8907700000000001</v>
      </c>
      <c r="V143" s="187">
        <f>U143*H143</f>
        <v>241.81057530000001</v>
      </c>
      <c r="W143" s="187">
        <v>0</v>
      </c>
      <c r="X143" s="188">
        <f>W143*H143</f>
        <v>0</v>
      </c>
      <c r="AR143" s="16" t="s">
        <v>159</v>
      </c>
      <c r="AT143" s="16" t="s">
        <v>147</v>
      </c>
      <c r="AU143" s="16" t="s">
        <v>91</v>
      </c>
      <c r="AY143" s="16" t="s">
        <v>144</v>
      </c>
      <c r="BE143" s="189">
        <f>IF(O143="základní",K143,0)</f>
        <v>0</v>
      </c>
      <c r="BF143" s="189">
        <f>IF(O143="snížená",K143,0)</f>
        <v>0</v>
      </c>
      <c r="BG143" s="189">
        <f>IF(O143="zákl. přenesená",K143,0)</f>
        <v>0</v>
      </c>
      <c r="BH143" s="189">
        <f>IF(O143="sníž. přenesená",K143,0)</f>
        <v>0</v>
      </c>
      <c r="BI143" s="189">
        <f>IF(O143="nulová",K143,0)</f>
        <v>0</v>
      </c>
      <c r="BJ143" s="16" t="s">
        <v>23</v>
      </c>
      <c r="BK143" s="189">
        <f>ROUND(P143*H143,2)</f>
        <v>0</v>
      </c>
      <c r="BL143" s="16" t="s">
        <v>159</v>
      </c>
      <c r="BM143" s="16" t="s">
        <v>476</v>
      </c>
    </row>
    <row r="144" spans="2:65" s="11" customFormat="1" ht="11.25">
      <c r="B144" s="203"/>
      <c r="C144" s="204"/>
      <c r="D144" s="190" t="s">
        <v>161</v>
      </c>
      <c r="E144" s="205" t="s">
        <v>21</v>
      </c>
      <c r="F144" s="206" t="s">
        <v>378</v>
      </c>
      <c r="G144" s="204"/>
      <c r="H144" s="207">
        <v>127.89</v>
      </c>
      <c r="I144" s="208"/>
      <c r="J144" s="208"/>
      <c r="K144" s="204"/>
      <c r="L144" s="204"/>
      <c r="M144" s="209"/>
      <c r="N144" s="210"/>
      <c r="O144" s="211"/>
      <c r="P144" s="211"/>
      <c r="Q144" s="211"/>
      <c r="R144" s="211"/>
      <c r="S144" s="211"/>
      <c r="T144" s="211"/>
      <c r="U144" s="211"/>
      <c r="V144" s="211"/>
      <c r="W144" s="211"/>
      <c r="X144" s="212"/>
      <c r="AT144" s="213" t="s">
        <v>161</v>
      </c>
      <c r="AU144" s="213" t="s">
        <v>91</v>
      </c>
      <c r="AV144" s="11" t="s">
        <v>91</v>
      </c>
      <c r="AW144" s="11" t="s">
        <v>5</v>
      </c>
      <c r="AX144" s="11" t="s">
        <v>82</v>
      </c>
      <c r="AY144" s="213" t="s">
        <v>144</v>
      </c>
    </row>
    <row r="145" spans="2:65" s="10" customFormat="1" ht="22.9" customHeight="1">
      <c r="B145" s="160"/>
      <c r="C145" s="161"/>
      <c r="D145" s="162" t="s">
        <v>81</v>
      </c>
      <c r="E145" s="175" t="s">
        <v>204</v>
      </c>
      <c r="F145" s="175" t="s">
        <v>477</v>
      </c>
      <c r="G145" s="161"/>
      <c r="H145" s="161"/>
      <c r="I145" s="164"/>
      <c r="J145" s="164"/>
      <c r="K145" s="176">
        <f>BK145</f>
        <v>0</v>
      </c>
      <c r="L145" s="161"/>
      <c r="M145" s="166"/>
      <c r="N145" s="167"/>
      <c r="O145" s="168"/>
      <c r="P145" s="168"/>
      <c r="Q145" s="169">
        <f>SUM(Q146:Q148)</f>
        <v>0</v>
      </c>
      <c r="R145" s="169">
        <f>SUM(R146:R148)</f>
        <v>0</v>
      </c>
      <c r="S145" s="168"/>
      <c r="T145" s="170">
        <f>SUM(T146:T148)</f>
        <v>0</v>
      </c>
      <c r="U145" s="168"/>
      <c r="V145" s="170">
        <f>SUM(V146:V148)</f>
        <v>0</v>
      </c>
      <c r="W145" s="168"/>
      <c r="X145" s="171">
        <f>SUM(X146:X148)</f>
        <v>0</v>
      </c>
      <c r="AR145" s="172" t="s">
        <v>23</v>
      </c>
      <c r="AT145" s="173" t="s">
        <v>81</v>
      </c>
      <c r="AU145" s="173" t="s">
        <v>23</v>
      </c>
      <c r="AY145" s="172" t="s">
        <v>144</v>
      </c>
      <c r="BK145" s="174">
        <f>SUM(BK146:BK148)</f>
        <v>0</v>
      </c>
    </row>
    <row r="146" spans="2:65" s="1" customFormat="1" ht="16.5" customHeight="1">
      <c r="B146" s="32"/>
      <c r="C146" s="177" t="s">
        <v>318</v>
      </c>
      <c r="D146" s="177" t="s">
        <v>147</v>
      </c>
      <c r="E146" s="178" t="s">
        <v>478</v>
      </c>
      <c r="F146" s="179" t="s">
        <v>479</v>
      </c>
      <c r="G146" s="180" t="s">
        <v>395</v>
      </c>
      <c r="H146" s="181">
        <v>206</v>
      </c>
      <c r="I146" s="182"/>
      <c r="J146" s="182"/>
      <c r="K146" s="183">
        <f>ROUND(P146*H146,2)</f>
        <v>0</v>
      </c>
      <c r="L146" s="179" t="s">
        <v>21</v>
      </c>
      <c r="M146" s="36"/>
      <c r="N146" s="184" t="s">
        <v>21</v>
      </c>
      <c r="O146" s="185" t="s">
        <v>51</v>
      </c>
      <c r="P146" s="186">
        <f>I146+J146</f>
        <v>0</v>
      </c>
      <c r="Q146" s="186">
        <f>ROUND(I146*H146,2)</f>
        <v>0</v>
      </c>
      <c r="R146" s="186">
        <f>ROUND(J146*H146,2)</f>
        <v>0</v>
      </c>
      <c r="S146" s="57"/>
      <c r="T146" s="187">
        <f>S146*H146</f>
        <v>0</v>
      </c>
      <c r="U146" s="187">
        <v>0</v>
      </c>
      <c r="V146" s="187">
        <f>U146*H146</f>
        <v>0</v>
      </c>
      <c r="W146" s="187">
        <v>0</v>
      </c>
      <c r="X146" s="188">
        <f>W146*H146</f>
        <v>0</v>
      </c>
      <c r="AR146" s="16" t="s">
        <v>159</v>
      </c>
      <c r="AT146" s="16" t="s">
        <v>147</v>
      </c>
      <c r="AU146" s="16" t="s">
        <v>91</v>
      </c>
      <c r="AY146" s="16" t="s">
        <v>144</v>
      </c>
      <c r="BE146" s="189">
        <f>IF(O146="základní",K146,0)</f>
        <v>0</v>
      </c>
      <c r="BF146" s="189">
        <f>IF(O146="snížená",K146,0)</f>
        <v>0</v>
      </c>
      <c r="BG146" s="189">
        <f>IF(O146="zákl. přenesená",K146,0)</f>
        <v>0</v>
      </c>
      <c r="BH146" s="189">
        <f>IF(O146="sníž. přenesená",K146,0)</f>
        <v>0</v>
      </c>
      <c r="BI146" s="189">
        <f>IF(O146="nulová",K146,0)</f>
        <v>0</v>
      </c>
      <c r="BJ146" s="16" t="s">
        <v>23</v>
      </c>
      <c r="BK146" s="189">
        <f>ROUND(P146*H146,2)</f>
        <v>0</v>
      </c>
      <c r="BL146" s="16" t="s">
        <v>159</v>
      </c>
      <c r="BM146" s="16" t="s">
        <v>480</v>
      </c>
    </row>
    <row r="147" spans="2:65" s="1" customFormat="1" ht="16.5" customHeight="1">
      <c r="B147" s="32"/>
      <c r="C147" s="177" t="s">
        <v>322</v>
      </c>
      <c r="D147" s="177" t="s">
        <v>147</v>
      </c>
      <c r="E147" s="178" t="s">
        <v>481</v>
      </c>
      <c r="F147" s="179" t="s">
        <v>482</v>
      </c>
      <c r="G147" s="180" t="s">
        <v>395</v>
      </c>
      <c r="H147" s="181">
        <v>206</v>
      </c>
      <c r="I147" s="182"/>
      <c r="J147" s="182"/>
      <c r="K147" s="183">
        <f>ROUND(P147*H147,2)</f>
        <v>0</v>
      </c>
      <c r="L147" s="179" t="s">
        <v>21</v>
      </c>
      <c r="M147" s="36"/>
      <c r="N147" s="184" t="s">
        <v>21</v>
      </c>
      <c r="O147" s="185" t="s">
        <v>51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57"/>
      <c r="T147" s="187">
        <f>S147*H147</f>
        <v>0</v>
      </c>
      <c r="U147" s="187">
        <v>0</v>
      </c>
      <c r="V147" s="187">
        <f>U147*H147</f>
        <v>0</v>
      </c>
      <c r="W147" s="187">
        <v>0</v>
      </c>
      <c r="X147" s="188">
        <f>W147*H147</f>
        <v>0</v>
      </c>
      <c r="AR147" s="16" t="s">
        <v>159</v>
      </c>
      <c r="AT147" s="16" t="s">
        <v>147</v>
      </c>
      <c r="AU147" s="16" t="s">
        <v>91</v>
      </c>
      <c r="AY147" s="16" t="s">
        <v>144</v>
      </c>
      <c r="BE147" s="189">
        <f>IF(O147="základní",K147,0)</f>
        <v>0</v>
      </c>
      <c r="BF147" s="189">
        <f>IF(O147="snížená",K147,0)</f>
        <v>0</v>
      </c>
      <c r="BG147" s="189">
        <f>IF(O147="zákl. přenesená",K147,0)</f>
        <v>0</v>
      </c>
      <c r="BH147" s="189">
        <f>IF(O147="sníž. přenesená",K147,0)</f>
        <v>0</v>
      </c>
      <c r="BI147" s="189">
        <f>IF(O147="nulová",K147,0)</f>
        <v>0</v>
      </c>
      <c r="BJ147" s="16" t="s">
        <v>23</v>
      </c>
      <c r="BK147" s="189">
        <f>ROUND(P147*H147,2)</f>
        <v>0</v>
      </c>
      <c r="BL147" s="16" t="s">
        <v>159</v>
      </c>
      <c r="BM147" s="16" t="s">
        <v>483</v>
      </c>
    </row>
    <row r="148" spans="2:65" s="1" customFormat="1" ht="16.5" customHeight="1">
      <c r="B148" s="32"/>
      <c r="C148" s="177" t="s">
        <v>326</v>
      </c>
      <c r="D148" s="177" t="s">
        <v>147</v>
      </c>
      <c r="E148" s="178" t="s">
        <v>484</v>
      </c>
      <c r="F148" s="179" t="s">
        <v>485</v>
      </c>
      <c r="G148" s="180" t="s">
        <v>395</v>
      </c>
      <c r="H148" s="181">
        <v>206</v>
      </c>
      <c r="I148" s="182"/>
      <c r="J148" s="182"/>
      <c r="K148" s="183">
        <f>ROUND(P148*H148,2)</f>
        <v>0</v>
      </c>
      <c r="L148" s="179" t="s">
        <v>21</v>
      </c>
      <c r="M148" s="36"/>
      <c r="N148" s="184" t="s">
        <v>21</v>
      </c>
      <c r="O148" s="185" t="s">
        <v>51</v>
      </c>
      <c r="P148" s="186">
        <f>I148+J148</f>
        <v>0</v>
      </c>
      <c r="Q148" s="186">
        <f>ROUND(I148*H148,2)</f>
        <v>0</v>
      </c>
      <c r="R148" s="186">
        <f>ROUND(J148*H148,2)</f>
        <v>0</v>
      </c>
      <c r="S148" s="57"/>
      <c r="T148" s="187">
        <f>S148*H148</f>
        <v>0</v>
      </c>
      <c r="U148" s="187">
        <v>0</v>
      </c>
      <c r="V148" s="187">
        <f>U148*H148</f>
        <v>0</v>
      </c>
      <c r="W148" s="187">
        <v>0</v>
      </c>
      <c r="X148" s="188">
        <f>W148*H148</f>
        <v>0</v>
      </c>
      <c r="AR148" s="16" t="s">
        <v>159</v>
      </c>
      <c r="AT148" s="16" t="s">
        <v>147</v>
      </c>
      <c r="AU148" s="16" t="s">
        <v>91</v>
      </c>
      <c r="AY148" s="16" t="s">
        <v>144</v>
      </c>
      <c r="BE148" s="189">
        <f>IF(O148="základní",K148,0)</f>
        <v>0</v>
      </c>
      <c r="BF148" s="189">
        <f>IF(O148="snížená",K148,0)</f>
        <v>0</v>
      </c>
      <c r="BG148" s="189">
        <f>IF(O148="zákl. přenesená",K148,0)</f>
        <v>0</v>
      </c>
      <c r="BH148" s="189">
        <f>IF(O148="sníž. přenesená",K148,0)</f>
        <v>0</v>
      </c>
      <c r="BI148" s="189">
        <f>IF(O148="nulová",K148,0)</f>
        <v>0</v>
      </c>
      <c r="BJ148" s="16" t="s">
        <v>23</v>
      </c>
      <c r="BK148" s="189">
        <f>ROUND(P148*H148,2)</f>
        <v>0</v>
      </c>
      <c r="BL148" s="16" t="s">
        <v>159</v>
      </c>
      <c r="BM148" s="16" t="s">
        <v>486</v>
      </c>
    </row>
    <row r="149" spans="2:65" s="10" customFormat="1" ht="22.9" customHeight="1">
      <c r="B149" s="160"/>
      <c r="C149" s="161"/>
      <c r="D149" s="162" t="s">
        <v>81</v>
      </c>
      <c r="E149" s="175" t="s">
        <v>145</v>
      </c>
      <c r="F149" s="175" t="s">
        <v>146</v>
      </c>
      <c r="G149" s="161"/>
      <c r="H149" s="161"/>
      <c r="I149" s="164"/>
      <c r="J149" s="164"/>
      <c r="K149" s="176">
        <f>BK149</f>
        <v>0</v>
      </c>
      <c r="L149" s="161"/>
      <c r="M149" s="166"/>
      <c r="N149" s="167"/>
      <c r="O149" s="168"/>
      <c r="P149" s="168"/>
      <c r="Q149" s="169">
        <f>SUM(Q150:Q175)</f>
        <v>0</v>
      </c>
      <c r="R149" s="169">
        <f>SUM(R150:R175)</f>
        <v>0</v>
      </c>
      <c r="S149" s="168"/>
      <c r="T149" s="170">
        <f>SUM(T150:T175)</f>
        <v>0</v>
      </c>
      <c r="U149" s="168"/>
      <c r="V149" s="170">
        <f>SUM(V150:V175)</f>
        <v>12.020399999999999</v>
      </c>
      <c r="W149" s="168"/>
      <c r="X149" s="171">
        <f>SUM(X150:X175)</f>
        <v>0</v>
      </c>
      <c r="AR149" s="172" t="s">
        <v>23</v>
      </c>
      <c r="AT149" s="173" t="s">
        <v>81</v>
      </c>
      <c r="AU149" s="173" t="s">
        <v>23</v>
      </c>
      <c r="AY149" s="172" t="s">
        <v>144</v>
      </c>
      <c r="BK149" s="174">
        <f>SUM(BK150:BK175)</f>
        <v>0</v>
      </c>
    </row>
    <row r="150" spans="2:65" s="1" customFormat="1" ht="16.5" customHeight="1">
      <c r="B150" s="32"/>
      <c r="C150" s="177" t="s">
        <v>357</v>
      </c>
      <c r="D150" s="177" t="s">
        <v>147</v>
      </c>
      <c r="E150" s="178" t="s">
        <v>487</v>
      </c>
      <c r="F150" s="179" t="s">
        <v>488</v>
      </c>
      <c r="G150" s="180" t="s">
        <v>150</v>
      </c>
      <c r="H150" s="181">
        <v>1</v>
      </c>
      <c r="I150" s="182"/>
      <c r="J150" s="182"/>
      <c r="K150" s="183">
        <f t="shared" ref="K150:K155" si="1">ROUND(P150*H150,2)</f>
        <v>0</v>
      </c>
      <c r="L150" s="179" t="s">
        <v>489</v>
      </c>
      <c r="M150" s="36"/>
      <c r="N150" s="184" t="s">
        <v>21</v>
      </c>
      <c r="O150" s="185" t="s">
        <v>51</v>
      </c>
      <c r="P150" s="186">
        <f t="shared" ref="P150:P155" si="2">I150+J150</f>
        <v>0</v>
      </c>
      <c r="Q150" s="186">
        <f t="shared" ref="Q150:Q155" si="3">ROUND(I150*H150,2)</f>
        <v>0</v>
      </c>
      <c r="R150" s="186">
        <f t="shared" ref="R150:R155" si="4">ROUND(J150*H150,2)</f>
        <v>0</v>
      </c>
      <c r="S150" s="57"/>
      <c r="T150" s="187">
        <f t="shared" ref="T150:T155" si="5">S150*H150</f>
        <v>0</v>
      </c>
      <c r="U150" s="187">
        <v>2.8900000000000002E-3</v>
      </c>
      <c r="V150" s="187">
        <f t="shared" ref="V150:V155" si="6">U150*H150</f>
        <v>2.8900000000000002E-3</v>
      </c>
      <c r="W150" s="187">
        <v>0</v>
      </c>
      <c r="X150" s="188">
        <f t="shared" ref="X150:X155" si="7">W150*H150</f>
        <v>0</v>
      </c>
      <c r="AR150" s="16" t="s">
        <v>159</v>
      </c>
      <c r="AT150" s="16" t="s">
        <v>147</v>
      </c>
      <c r="AU150" s="16" t="s">
        <v>91</v>
      </c>
      <c r="AY150" s="16" t="s">
        <v>144</v>
      </c>
      <c r="BE150" s="189">
        <f t="shared" ref="BE150:BE155" si="8">IF(O150="základní",K150,0)</f>
        <v>0</v>
      </c>
      <c r="BF150" s="189">
        <f t="shared" ref="BF150:BF155" si="9">IF(O150="snížená",K150,0)</f>
        <v>0</v>
      </c>
      <c r="BG150" s="189">
        <f t="shared" ref="BG150:BG155" si="10">IF(O150="zákl. přenesená",K150,0)</f>
        <v>0</v>
      </c>
      <c r="BH150" s="189">
        <f t="shared" ref="BH150:BH155" si="11">IF(O150="sníž. přenesená",K150,0)</f>
        <v>0</v>
      </c>
      <c r="BI150" s="189">
        <f t="shared" ref="BI150:BI155" si="12">IF(O150="nulová",K150,0)</f>
        <v>0</v>
      </c>
      <c r="BJ150" s="16" t="s">
        <v>23</v>
      </c>
      <c r="BK150" s="189">
        <f t="shared" ref="BK150:BK155" si="13">ROUND(P150*H150,2)</f>
        <v>0</v>
      </c>
      <c r="BL150" s="16" t="s">
        <v>159</v>
      </c>
      <c r="BM150" s="16" t="s">
        <v>490</v>
      </c>
    </row>
    <row r="151" spans="2:65" s="1" customFormat="1" ht="16.5" customHeight="1">
      <c r="B151" s="32"/>
      <c r="C151" s="193" t="s">
        <v>240</v>
      </c>
      <c r="D151" s="193" t="s">
        <v>156</v>
      </c>
      <c r="E151" s="194" t="s">
        <v>157</v>
      </c>
      <c r="F151" s="195" t="s">
        <v>158</v>
      </c>
      <c r="G151" s="196" t="s">
        <v>150</v>
      </c>
      <c r="H151" s="197">
        <v>1</v>
      </c>
      <c r="I151" s="198"/>
      <c r="J151" s="199"/>
      <c r="K151" s="200">
        <f t="shared" si="1"/>
        <v>0</v>
      </c>
      <c r="L151" s="195" t="s">
        <v>21</v>
      </c>
      <c r="M151" s="201"/>
      <c r="N151" s="202" t="s">
        <v>21</v>
      </c>
      <c r="O151" s="185" t="s">
        <v>51</v>
      </c>
      <c r="P151" s="186">
        <f t="shared" si="2"/>
        <v>0</v>
      </c>
      <c r="Q151" s="186">
        <f t="shared" si="3"/>
        <v>0</v>
      </c>
      <c r="R151" s="186">
        <f t="shared" si="4"/>
        <v>0</v>
      </c>
      <c r="S151" s="57"/>
      <c r="T151" s="187">
        <f t="shared" si="5"/>
        <v>0</v>
      </c>
      <c r="U151" s="187">
        <v>0</v>
      </c>
      <c r="V151" s="187">
        <f t="shared" si="6"/>
        <v>0</v>
      </c>
      <c r="W151" s="187">
        <v>0</v>
      </c>
      <c r="X151" s="188">
        <f t="shared" si="7"/>
        <v>0</v>
      </c>
      <c r="AR151" s="16" t="s">
        <v>145</v>
      </c>
      <c r="AT151" s="16" t="s">
        <v>156</v>
      </c>
      <c r="AU151" s="16" t="s">
        <v>91</v>
      </c>
      <c r="AY151" s="16" t="s">
        <v>144</v>
      </c>
      <c r="BE151" s="189">
        <f t="shared" si="8"/>
        <v>0</v>
      </c>
      <c r="BF151" s="189">
        <f t="shared" si="9"/>
        <v>0</v>
      </c>
      <c r="BG151" s="189">
        <f t="shared" si="10"/>
        <v>0</v>
      </c>
      <c r="BH151" s="189">
        <f t="shared" si="11"/>
        <v>0</v>
      </c>
      <c r="BI151" s="189">
        <f t="shared" si="12"/>
        <v>0</v>
      </c>
      <c r="BJ151" s="16" t="s">
        <v>23</v>
      </c>
      <c r="BK151" s="189">
        <f t="shared" si="13"/>
        <v>0</v>
      </c>
      <c r="BL151" s="16" t="s">
        <v>159</v>
      </c>
      <c r="BM151" s="16" t="s">
        <v>491</v>
      </c>
    </row>
    <row r="152" spans="2:65" s="1" customFormat="1" ht="16.5" customHeight="1">
      <c r="B152" s="32"/>
      <c r="C152" s="177" t="s">
        <v>236</v>
      </c>
      <c r="D152" s="177" t="s">
        <v>147</v>
      </c>
      <c r="E152" s="178" t="s">
        <v>163</v>
      </c>
      <c r="F152" s="179" t="s">
        <v>492</v>
      </c>
      <c r="G152" s="180" t="s">
        <v>150</v>
      </c>
      <c r="H152" s="181">
        <v>2</v>
      </c>
      <c r="I152" s="182"/>
      <c r="J152" s="182"/>
      <c r="K152" s="183">
        <f t="shared" si="1"/>
        <v>0</v>
      </c>
      <c r="L152" s="179" t="s">
        <v>151</v>
      </c>
      <c r="M152" s="36"/>
      <c r="N152" s="184" t="s">
        <v>21</v>
      </c>
      <c r="O152" s="185" t="s">
        <v>51</v>
      </c>
      <c r="P152" s="186">
        <f t="shared" si="2"/>
        <v>0</v>
      </c>
      <c r="Q152" s="186">
        <f t="shared" si="3"/>
        <v>0</v>
      </c>
      <c r="R152" s="186">
        <f t="shared" si="4"/>
        <v>0</v>
      </c>
      <c r="S152" s="57"/>
      <c r="T152" s="187">
        <f t="shared" si="5"/>
        <v>0</v>
      </c>
      <c r="U152" s="187">
        <v>5.0499999999999998E-3</v>
      </c>
      <c r="V152" s="187">
        <f t="shared" si="6"/>
        <v>1.01E-2</v>
      </c>
      <c r="W152" s="187">
        <v>0</v>
      </c>
      <c r="X152" s="188">
        <f t="shared" si="7"/>
        <v>0</v>
      </c>
      <c r="AR152" s="16" t="s">
        <v>159</v>
      </c>
      <c r="AT152" s="16" t="s">
        <v>147</v>
      </c>
      <c r="AU152" s="16" t="s">
        <v>91</v>
      </c>
      <c r="AY152" s="16" t="s">
        <v>144</v>
      </c>
      <c r="BE152" s="189">
        <f t="shared" si="8"/>
        <v>0</v>
      </c>
      <c r="BF152" s="189">
        <f t="shared" si="9"/>
        <v>0</v>
      </c>
      <c r="BG152" s="189">
        <f t="shared" si="10"/>
        <v>0</v>
      </c>
      <c r="BH152" s="189">
        <f t="shared" si="11"/>
        <v>0</v>
      </c>
      <c r="BI152" s="189">
        <f t="shared" si="12"/>
        <v>0</v>
      </c>
      <c r="BJ152" s="16" t="s">
        <v>23</v>
      </c>
      <c r="BK152" s="189">
        <f t="shared" si="13"/>
        <v>0</v>
      </c>
      <c r="BL152" s="16" t="s">
        <v>159</v>
      </c>
      <c r="BM152" s="16" t="s">
        <v>493</v>
      </c>
    </row>
    <row r="153" spans="2:65" s="1" customFormat="1" ht="16.5" customHeight="1">
      <c r="B153" s="32"/>
      <c r="C153" s="193" t="s">
        <v>494</v>
      </c>
      <c r="D153" s="193" t="s">
        <v>156</v>
      </c>
      <c r="E153" s="194" t="s">
        <v>495</v>
      </c>
      <c r="F153" s="195" t="s">
        <v>496</v>
      </c>
      <c r="G153" s="196" t="s">
        <v>150</v>
      </c>
      <c r="H153" s="197">
        <v>1</v>
      </c>
      <c r="I153" s="198"/>
      <c r="J153" s="199"/>
      <c r="K153" s="200">
        <f t="shared" si="1"/>
        <v>0</v>
      </c>
      <c r="L153" s="195" t="s">
        <v>489</v>
      </c>
      <c r="M153" s="201"/>
      <c r="N153" s="202" t="s">
        <v>21</v>
      </c>
      <c r="O153" s="185" t="s">
        <v>51</v>
      </c>
      <c r="P153" s="186">
        <f t="shared" si="2"/>
        <v>0</v>
      </c>
      <c r="Q153" s="186">
        <f t="shared" si="3"/>
        <v>0</v>
      </c>
      <c r="R153" s="186">
        <f t="shared" si="4"/>
        <v>0</v>
      </c>
      <c r="S153" s="57"/>
      <c r="T153" s="187">
        <f t="shared" si="5"/>
        <v>0</v>
      </c>
      <c r="U153" s="187">
        <v>3.5000000000000003E-2</v>
      </c>
      <c r="V153" s="187">
        <f t="shared" si="6"/>
        <v>3.5000000000000003E-2</v>
      </c>
      <c r="W153" s="187">
        <v>0</v>
      </c>
      <c r="X153" s="188">
        <f t="shared" si="7"/>
        <v>0</v>
      </c>
      <c r="AR153" s="16" t="s">
        <v>145</v>
      </c>
      <c r="AT153" s="16" t="s">
        <v>156</v>
      </c>
      <c r="AU153" s="16" t="s">
        <v>91</v>
      </c>
      <c r="AY153" s="16" t="s">
        <v>144</v>
      </c>
      <c r="BE153" s="189">
        <f t="shared" si="8"/>
        <v>0</v>
      </c>
      <c r="BF153" s="189">
        <f t="shared" si="9"/>
        <v>0</v>
      </c>
      <c r="BG153" s="189">
        <f t="shared" si="10"/>
        <v>0</v>
      </c>
      <c r="BH153" s="189">
        <f t="shared" si="11"/>
        <v>0</v>
      </c>
      <c r="BI153" s="189">
        <f t="shared" si="12"/>
        <v>0</v>
      </c>
      <c r="BJ153" s="16" t="s">
        <v>23</v>
      </c>
      <c r="BK153" s="189">
        <f t="shared" si="13"/>
        <v>0</v>
      </c>
      <c r="BL153" s="16" t="s">
        <v>159</v>
      </c>
      <c r="BM153" s="16" t="s">
        <v>497</v>
      </c>
    </row>
    <row r="154" spans="2:65" s="1" customFormat="1" ht="16.5" customHeight="1">
      <c r="B154" s="32"/>
      <c r="C154" s="193" t="s">
        <v>498</v>
      </c>
      <c r="D154" s="193" t="s">
        <v>156</v>
      </c>
      <c r="E154" s="194" t="s">
        <v>499</v>
      </c>
      <c r="F154" s="195" t="s">
        <v>500</v>
      </c>
      <c r="G154" s="196" t="s">
        <v>150</v>
      </c>
      <c r="H154" s="197">
        <v>1</v>
      </c>
      <c r="I154" s="198"/>
      <c r="J154" s="199"/>
      <c r="K154" s="200">
        <f t="shared" si="1"/>
        <v>0</v>
      </c>
      <c r="L154" s="195" t="s">
        <v>489</v>
      </c>
      <c r="M154" s="201"/>
      <c r="N154" s="202" t="s">
        <v>21</v>
      </c>
      <c r="O154" s="185" t="s">
        <v>51</v>
      </c>
      <c r="P154" s="186">
        <f t="shared" si="2"/>
        <v>0</v>
      </c>
      <c r="Q154" s="186">
        <f t="shared" si="3"/>
        <v>0</v>
      </c>
      <c r="R154" s="186">
        <f t="shared" si="4"/>
        <v>0</v>
      </c>
      <c r="S154" s="57"/>
      <c r="T154" s="187">
        <f t="shared" si="5"/>
        <v>0</v>
      </c>
      <c r="U154" s="187">
        <v>1.5800000000000002E-2</v>
      </c>
      <c r="V154" s="187">
        <f t="shared" si="6"/>
        <v>1.5800000000000002E-2</v>
      </c>
      <c r="W154" s="187">
        <v>0</v>
      </c>
      <c r="X154" s="188">
        <f t="shared" si="7"/>
        <v>0</v>
      </c>
      <c r="AR154" s="16" t="s">
        <v>145</v>
      </c>
      <c r="AT154" s="16" t="s">
        <v>156</v>
      </c>
      <c r="AU154" s="16" t="s">
        <v>91</v>
      </c>
      <c r="AY154" s="16" t="s">
        <v>144</v>
      </c>
      <c r="BE154" s="189">
        <f t="shared" si="8"/>
        <v>0</v>
      </c>
      <c r="BF154" s="189">
        <f t="shared" si="9"/>
        <v>0</v>
      </c>
      <c r="BG154" s="189">
        <f t="shared" si="10"/>
        <v>0</v>
      </c>
      <c r="BH154" s="189">
        <f t="shared" si="11"/>
        <v>0</v>
      </c>
      <c r="BI154" s="189">
        <f t="shared" si="12"/>
        <v>0</v>
      </c>
      <c r="BJ154" s="16" t="s">
        <v>23</v>
      </c>
      <c r="BK154" s="189">
        <f t="shared" si="13"/>
        <v>0</v>
      </c>
      <c r="BL154" s="16" t="s">
        <v>159</v>
      </c>
      <c r="BM154" s="16" t="s">
        <v>501</v>
      </c>
    </row>
    <row r="155" spans="2:65" s="1" customFormat="1" ht="16.5" customHeight="1">
      <c r="B155" s="32"/>
      <c r="C155" s="177" t="s">
        <v>263</v>
      </c>
      <c r="D155" s="177" t="s">
        <v>147</v>
      </c>
      <c r="E155" s="178" t="s">
        <v>502</v>
      </c>
      <c r="F155" s="179" t="s">
        <v>503</v>
      </c>
      <c r="G155" s="180" t="s">
        <v>225</v>
      </c>
      <c r="H155" s="181">
        <v>10</v>
      </c>
      <c r="I155" s="182"/>
      <c r="J155" s="182"/>
      <c r="K155" s="183">
        <f t="shared" si="1"/>
        <v>0</v>
      </c>
      <c r="L155" s="179" t="s">
        <v>151</v>
      </c>
      <c r="M155" s="36"/>
      <c r="N155" s="184" t="s">
        <v>21</v>
      </c>
      <c r="O155" s="185" t="s">
        <v>51</v>
      </c>
      <c r="P155" s="186">
        <f t="shared" si="2"/>
        <v>0</v>
      </c>
      <c r="Q155" s="186">
        <f t="shared" si="3"/>
        <v>0</v>
      </c>
      <c r="R155" s="186">
        <f t="shared" si="4"/>
        <v>0</v>
      </c>
      <c r="S155" s="57"/>
      <c r="T155" s="187">
        <f t="shared" si="5"/>
        <v>0</v>
      </c>
      <c r="U155" s="187">
        <v>0</v>
      </c>
      <c r="V155" s="187">
        <f t="shared" si="6"/>
        <v>0</v>
      </c>
      <c r="W155" s="187">
        <v>0</v>
      </c>
      <c r="X155" s="188">
        <f t="shared" si="7"/>
        <v>0</v>
      </c>
      <c r="AR155" s="16" t="s">
        <v>159</v>
      </c>
      <c r="AT155" s="16" t="s">
        <v>147</v>
      </c>
      <c r="AU155" s="16" t="s">
        <v>91</v>
      </c>
      <c r="AY155" s="16" t="s">
        <v>144</v>
      </c>
      <c r="BE155" s="189">
        <f t="shared" si="8"/>
        <v>0</v>
      </c>
      <c r="BF155" s="189">
        <f t="shared" si="9"/>
        <v>0</v>
      </c>
      <c r="BG155" s="189">
        <f t="shared" si="10"/>
        <v>0</v>
      </c>
      <c r="BH155" s="189">
        <f t="shared" si="11"/>
        <v>0</v>
      </c>
      <c r="BI155" s="189">
        <f t="shared" si="12"/>
        <v>0</v>
      </c>
      <c r="BJ155" s="16" t="s">
        <v>23</v>
      </c>
      <c r="BK155" s="189">
        <f t="shared" si="13"/>
        <v>0</v>
      </c>
      <c r="BL155" s="16" t="s">
        <v>159</v>
      </c>
      <c r="BM155" s="16" t="s">
        <v>504</v>
      </c>
    </row>
    <row r="156" spans="2:65" s="1" customFormat="1" ht="68.25">
      <c r="B156" s="32"/>
      <c r="C156" s="33"/>
      <c r="D156" s="190" t="s">
        <v>153</v>
      </c>
      <c r="E156" s="33"/>
      <c r="F156" s="191" t="s">
        <v>505</v>
      </c>
      <c r="G156" s="33"/>
      <c r="H156" s="33"/>
      <c r="I156" s="101"/>
      <c r="J156" s="101"/>
      <c r="K156" s="33"/>
      <c r="L156" s="33"/>
      <c r="M156" s="36"/>
      <c r="N156" s="192"/>
      <c r="O156" s="57"/>
      <c r="P156" s="57"/>
      <c r="Q156" s="57"/>
      <c r="R156" s="57"/>
      <c r="S156" s="57"/>
      <c r="T156" s="57"/>
      <c r="U156" s="57"/>
      <c r="V156" s="57"/>
      <c r="W156" s="57"/>
      <c r="X156" s="58"/>
      <c r="AT156" s="16" t="s">
        <v>153</v>
      </c>
      <c r="AU156" s="16" t="s">
        <v>91</v>
      </c>
    </row>
    <row r="157" spans="2:65" s="1" customFormat="1" ht="16.5" customHeight="1">
      <c r="B157" s="32"/>
      <c r="C157" s="193" t="s">
        <v>8</v>
      </c>
      <c r="D157" s="193" t="s">
        <v>156</v>
      </c>
      <c r="E157" s="194" t="s">
        <v>506</v>
      </c>
      <c r="F157" s="195" t="s">
        <v>507</v>
      </c>
      <c r="G157" s="196" t="s">
        <v>225</v>
      </c>
      <c r="H157" s="197">
        <v>10</v>
      </c>
      <c r="I157" s="198"/>
      <c r="J157" s="199"/>
      <c r="K157" s="200">
        <f>ROUND(P157*H157,2)</f>
        <v>0</v>
      </c>
      <c r="L157" s="195" t="s">
        <v>21</v>
      </c>
      <c r="M157" s="201"/>
      <c r="N157" s="202" t="s">
        <v>21</v>
      </c>
      <c r="O157" s="185" t="s">
        <v>51</v>
      </c>
      <c r="P157" s="186">
        <f>I157+J157</f>
        <v>0</v>
      </c>
      <c r="Q157" s="186">
        <f>ROUND(I157*H157,2)</f>
        <v>0</v>
      </c>
      <c r="R157" s="186">
        <f>ROUND(J157*H157,2)</f>
        <v>0</v>
      </c>
      <c r="S157" s="57"/>
      <c r="T157" s="187">
        <f>S157*H157</f>
        <v>0</v>
      </c>
      <c r="U157" s="187">
        <v>5.5999999999999999E-3</v>
      </c>
      <c r="V157" s="187">
        <f>U157*H157</f>
        <v>5.6000000000000001E-2</v>
      </c>
      <c r="W157" s="187">
        <v>0</v>
      </c>
      <c r="X157" s="188">
        <f>W157*H157</f>
        <v>0</v>
      </c>
      <c r="AR157" s="16" t="s">
        <v>145</v>
      </c>
      <c r="AT157" s="16" t="s">
        <v>156</v>
      </c>
      <c r="AU157" s="16" t="s">
        <v>91</v>
      </c>
      <c r="AY157" s="16" t="s">
        <v>144</v>
      </c>
      <c r="BE157" s="189">
        <f>IF(O157="základní",K157,0)</f>
        <v>0</v>
      </c>
      <c r="BF157" s="189">
        <f>IF(O157="snížená",K157,0)</f>
        <v>0</v>
      </c>
      <c r="BG157" s="189">
        <f>IF(O157="zákl. přenesená",K157,0)</f>
        <v>0</v>
      </c>
      <c r="BH157" s="189">
        <f>IF(O157="sníž. přenesená",K157,0)</f>
        <v>0</v>
      </c>
      <c r="BI157" s="189">
        <f>IF(O157="nulová",K157,0)</f>
        <v>0</v>
      </c>
      <c r="BJ157" s="16" t="s">
        <v>23</v>
      </c>
      <c r="BK157" s="189">
        <f>ROUND(P157*H157,2)</f>
        <v>0</v>
      </c>
      <c r="BL157" s="16" t="s">
        <v>159</v>
      </c>
      <c r="BM157" s="16" t="s">
        <v>508</v>
      </c>
    </row>
    <row r="158" spans="2:65" s="1" customFormat="1" ht="16.5" customHeight="1">
      <c r="B158" s="32"/>
      <c r="C158" s="177" t="s">
        <v>255</v>
      </c>
      <c r="D158" s="177" t="s">
        <v>147</v>
      </c>
      <c r="E158" s="178" t="s">
        <v>509</v>
      </c>
      <c r="F158" s="179" t="s">
        <v>510</v>
      </c>
      <c r="G158" s="180" t="s">
        <v>225</v>
      </c>
      <c r="H158" s="181">
        <v>863.6</v>
      </c>
      <c r="I158" s="182"/>
      <c r="J158" s="182"/>
      <c r="K158" s="183">
        <f>ROUND(P158*H158,2)</f>
        <v>0</v>
      </c>
      <c r="L158" s="179" t="s">
        <v>21</v>
      </c>
      <c r="M158" s="36"/>
      <c r="N158" s="184" t="s">
        <v>21</v>
      </c>
      <c r="O158" s="185" t="s">
        <v>51</v>
      </c>
      <c r="P158" s="186">
        <f>I158+J158</f>
        <v>0</v>
      </c>
      <c r="Q158" s="186">
        <f>ROUND(I158*H158,2)</f>
        <v>0</v>
      </c>
      <c r="R158" s="186">
        <f>ROUND(J158*H158,2)</f>
        <v>0</v>
      </c>
      <c r="S158" s="57"/>
      <c r="T158" s="187">
        <f>S158*H158</f>
        <v>0</v>
      </c>
      <c r="U158" s="187">
        <v>0</v>
      </c>
      <c r="V158" s="187">
        <f>U158*H158</f>
        <v>0</v>
      </c>
      <c r="W158" s="187">
        <v>0</v>
      </c>
      <c r="X158" s="188">
        <f>W158*H158</f>
        <v>0</v>
      </c>
      <c r="AR158" s="16" t="s">
        <v>159</v>
      </c>
      <c r="AT158" s="16" t="s">
        <v>147</v>
      </c>
      <c r="AU158" s="16" t="s">
        <v>91</v>
      </c>
      <c r="AY158" s="16" t="s">
        <v>144</v>
      </c>
      <c r="BE158" s="189">
        <f>IF(O158="základní",K158,0)</f>
        <v>0</v>
      </c>
      <c r="BF158" s="189">
        <f>IF(O158="snížená",K158,0)</f>
        <v>0</v>
      </c>
      <c r="BG158" s="189">
        <f>IF(O158="zákl. přenesená",K158,0)</f>
        <v>0</v>
      </c>
      <c r="BH158" s="189">
        <f>IF(O158="sníž. přenesená",K158,0)</f>
        <v>0</v>
      </c>
      <c r="BI158" s="189">
        <f>IF(O158="nulová",K158,0)</f>
        <v>0</v>
      </c>
      <c r="BJ158" s="16" t="s">
        <v>23</v>
      </c>
      <c r="BK158" s="189">
        <f>ROUND(P158*H158,2)</f>
        <v>0</v>
      </c>
      <c r="BL158" s="16" t="s">
        <v>159</v>
      </c>
      <c r="BM158" s="16" t="s">
        <v>511</v>
      </c>
    </row>
    <row r="159" spans="2:65" s="11" customFormat="1" ht="11.25">
      <c r="B159" s="203"/>
      <c r="C159" s="204"/>
      <c r="D159" s="190" t="s">
        <v>161</v>
      </c>
      <c r="E159" s="205" t="s">
        <v>21</v>
      </c>
      <c r="F159" s="206" t="s">
        <v>512</v>
      </c>
      <c r="G159" s="204"/>
      <c r="H159" s="207">
        <v>863.6</v>
      </c>
      <c r="I159" s="208"/>
      <c r="J159" s="208"/>
      <c r="K159" s="204"/>
      <c r="L159" s="204"/>
      <c r="M159" s="209"/>
      <c r="N159" s="210"/>
      <c r="O159" s="211"/>
      <c r="P159" s="211"/>
      <c r="Q159" s="211"/>
      <c r="R159" s="211"/>
      <c r="S159" s="211"/>
      <c r="T159" s="211"/>
      <c r="U159" s="211"/>
      <c r="V159" s="211"/>
      <c r="W159" s="211"/>
      <c r="X159" s="212"/>
      <c r="AT159" s="213" t="s">
        <v>161</v>
      </c>
      <c r="AU159" s="213" t="s">
        <v>91</v>
      </c>
      <c r="AV159" s="11" t="s">
        <v>91</v>
      </c>
      <c r="AW159" s="11" t="s">
        <v>5</v>
      </c>
      <c r="AX159" s="11" t="s">
        <v>23</v>
      </c>
      <c r="AY159" s="213" t="s">
        <v>144</v>
      </c>
    </row>
    <row r="160" spans="2:65" s="1" customFormat="1" ht="16.5" customHeight="1">
      <c r="B160" s="32"/>
      <c r="C160" s="193" t="s">
        <v>259</v>
      </c>
      <c r="D160" s="193" t="s">
        <v>156</v>
      </c>
      <c r="E160" s="194" t="s">
        <v>513</v>
      </c>
      <c r="F160" s="195" t="s">
        <v>514</v>
      </c>
      <c r="G160" s="196" t="s">
        <v>225</v>
      </c>
      <c r="H160" s="197">
        <v>863.6</v>
      </c>
      <c r="I160" s="198"/>
      <c r="J160" s="199"/>
      <c r="K160" s="200">
        <f t="shared" ref="K160:K169" si="14">ROUND(P160*H160,2)</f>
        <v>0</v>
      </c>
      <c r="L160" s="195" t="s">
        <v>21</v>
      </c>
      <c r="M160" s="201"/>
      <c r="N160" s="202" t="s">
        <v>21</v>
      </c>
      <c r="O160" s="185" t="s">
        <v>51</v>
      </c>
      <c r="P160" s="186">
        <f t="shared" ref="P160:P169" si="15">I160+J160</f>
        <v>0</v>
      </c>
      <c r="Q160" s="186">
        <f t="shared" ref="Q160:Q169" si="16">ROUND(I160*H160,2)</f>
        <v>0</v>
      </c>
      <c r="R160" s="186">
        <f t="shared" ref="R160:R169" si="17">ROUND(J160*H160,2)</f>
        <v>0</v>
      </c>
      <c r="S160" s="57"/>
      <c r="T160" s="187">
        <f t="shared" ref="T160:T169" si="18">S160*H160</f>
        <v>0</v>
      </c>
      <c r="U160" s="187">
        <v>1.04E-2</v>
      </c>
      <c r="V160" s="187">
        <f t="shared" ref="V160:V169" si="19">U160*H160</f>
        <v>8.9814399999999992</v>
      </c>
      <c r="W160" s="187">
        <v>0</v>
      </c>
      <c r="X160" s="188">
        <f t="shared" ref="X160:X169" si="20">W160*H160</f>
        <v>0</v>
      </c>
      <c r="AR160" s="16" t="s">
        <v>145</v>
      </c>
      <c r="AT160" s="16" t="s">
        <v>156</v>
      </c>
      <c r="AU160" s="16" t="s">
        <v>91</v>
      </c>
      <c r="AY160" s="16" t="s">
        <v>144</v>
      </c>
      <c r="BE160" s="189">
        <f t="shared" ref="BE160:BE169" si="21">IF(O160="základní",K160,0)</f>
        <v>0</v>
      </c>
      <c r="BF160" s="189">
        <f t="shared" ref="BF160:BF169" si="22">IF(O160="snížená",K160,0)</f>
        <v>0</v>
      </c>
      <c r="BG160" s="189">
        <f t="shared" ref="BG160:BG169" si="23">IF(O160="zákl. přenesená",K160,0)</f>
        <v>0</v>
      </c>
      <c r="BH160" s="189">
        <f t="shared" ref="BH160:BH169" si="24">IF(O160="sníž. přenesená",K160,0)</f>
        <v>0</v>
      </c>
      <c r="BI160" s="189">
        <f t="shared" ref="BI160:BI169" si="25">IF(O160="nulová",K160,0)</f>
        <v>0</v>
      </c>
      <c r="BJ160" s="16" t="s">
        <v>23</v>
      </c>
      <c r="BK160" s="189">
        <f t="shared" ref="BK160:BK169" si="26">ROUND(P160*H160,2)</f>
        <v>0</v>
      </c>
      <c r="BL160" s="16" t="s">
        <v>159</v>
      </c>
      <c r="BM160" s="16" t="s">
        <v>515</v>
      </c>
    </row>
    <row r="161" spans="2:65" s="1" customFormat="1" ht="16.5" customHeight="1">
      <c r="B161" s="32"/>
      <c r="C161" s="177" t="s">
        <v>330</v>
      </c>
      <c r="D161" s="177" t="s">
        <v>147</v>
      </c>
      <c r="E161" s="178" t="s">
        <v>516</v>
      </c>
      <c r="F161" s="179" t="s">
        <v>517</v>
      </c>
      <c r="G161" s="180" t="s">
        <v>150</v>
      </c>
      <c r="H161" s="181">
        <v>2</v>
      </c>
      <c r="I161" s="182"/>
      <c r="J161" s="182"/>
      <c r="K161" s="183">
        <f t="shared" si="14"/>
        <v>0</v>
      </c>
      <c r="L161" s="179" t="s">
        <v>151</v>
      </c>
      <c r="M161" s="36"/>
      <c r="N161" s="184" t="s">
        <v>21</v>
      </c>
      <c r="O161" s="185" t="s">
        <v>51</v>
      </c>
      <c r="P161" s="186">
        <f t="shared" si="15"/>
        <v>0</v>
      </c>
      <c r="Q161" s="186">
        <f t="shared" si="16"/>
        <v>0</v>
      </c>
      <c r="R161" s="186">
        <f t="shared" si="17"/>
        <v>0</v>
      </c>
      <c r="S161" s="57"/>
      <c r="T161" s="187">
        <f t="shared" si="18"/>
        <v>0</v>
      </c>
      <c r="U161" s="187">
        <v>0</v>
      </c>
      <c r="V161" s="187">
        <f t="shared" si="19"/>
        <v>0</v>
      </c>
      <c r="W161" s="187">
        <v>0</v>
      </c>
      <c r="X161" s="188">
        <f t="shared" si="20"/>
        <v>0</v>
      </c>
      <c r="AR161" s="16" t="s">
        <v>159</v>
      </c>
      <c r="AT161" s="16" t="s">
        <v>147</v>
      </c>
      <c r="AU161" s="16" t="s">
        <v>91</v>
      </c>
      <c r="AY161" s="16" t="s">
        <v>144</v>
      </c>
      <c r="BE161" s="189">
        <f t="shared" si="21"/>
        <v>0</v>
      </c>
      <c r="BF161" s="189">
        <f t="shared" si="22"/>
        <v>0</v>
      </c>
      <c r="BG161" s="189">
        <f t="shared" si="23"/>
        <v>0</v>
      </c>
      <c r="BH161" s="189">
        <f t="shared" si="24"/>
        <v>0</v>
      </c>
      <c r="BI161" s="189">
        <f t="shared" si="25"/>
        <v>0</v>
      </c>
      <c r="BJ161" s="16" t="s">
        <v>23</v>
      </c>
      <c r="BK161" s="189">
        <f t="shared" si="26"/>
        <v>0</v>
      </c>
      <c r="BL161" s="16" t="s">
        <v>159</v>
      </c>
      <c r="BM161" s="16" t="s">
        <v>518</v>
      </c>
    </row>
    <row r="162" spans="2:65" s="1" customFormat="1" ht="16.5" customHeight="1">
      <c r="B162" s="32"/>
      <c r="C162" s="193" t="s">
        <v>334</v>
      </c>
      <c r="D162" s="193" t="s">
        <v>156</v>
      </c>
      <c r="E162" s="194" t="s">
        <v>519</v>
      </c>
      <c r="F162" s="195" t="s">
        <v>520</v>
      </c>
      <c r="G162" s="196" t="s">
        <v>150</v>
      </c>
      <c r="H162" s="197">
        <v>2</v>
      </c>
      <c r="I162" s="198"/>
      <c r="J162" s="199"/>
      <c r="K162" s="200">
        <f t="shared" si="14"/>
        <v>0</v>
      </c>
      <c r="L162" s="195" t="s">
        <v>151</v>
      </c>
      <c r="M162" s="201"/>
      <c r="N162" s="202" t="s">
        <v>21</v>
      </c>
      <c r="O162" s="185" t="s">
        <v>51</v>
      </c>
      <c r="P162" s="186">
        <f t="shared" si="15"/>
        <v>0</v>
      </c>
      <c r="Q162" s="186">
        <f t="shared" si="16"/>
        <v>0</v>
      </c>
      <c r="R162" s="186">
        <f t="shared" si="17"/>
        <v>0</v>
      </c>
      <c r="S162" s="57"/>
      <c r="T162" s="187">
        <f t="shared" si="18"/>
        <v>0</v>
      </c>
      <c r="U162" s="187">
        <v>1.8E-3</v>
      </c>
      <c r="V162" s="187">
        <f t="shared" si="19"/>
        <v>3.5999999999999999E-3</v>
      </c>
      <c r="W162" s="187">
        <v>0</v>
      </c>
      <c r="X162" s="188">
        <f t="shared" si="20"/>
        <v>0</v>
      </c>
      <c r="AR162" s="16" t="s">
        <v>145</v>
      </c>
      <c r="AT162" s="16" t="s">
        <v>156</v>
      </c>
      <c r="AU162" s="16" t="s">
        <v>91</v>
      </c>
      <c r="AY162" s="16" t="s">
        <v>144</v>
      </c>
      <c r="BE162" s="189">
        <f t="shared" si="21"/>
        <v>0</v>
      </c>
      <c r="BF162" s="189">
        <f t="shared" si="22"/>
        <v>0</v>
      </c>
      <c r="BG162" s="189">
        <f t="shared" si="23"/>
        <v>0</v>
      </c>
      <c r="BH162" s="189">
        <f t="shared" si="24"/>
        <v>0</v>
      </c>
      <c r="BI162" s="189">
        <f t="shared" si="25"/>
        <v>0</v>
      </c>
      <c r="BJ162" s="16" t="s">
        <v>23</v>
      </c>
      <c r="BK162" s="189">
        <f t="shared" si="26"/>
        <v>0</v>
      </c>
      <c r="BL162" s="16" t="s">
        <v>159</v>
      </c>
      <c r="BM162" s="16" t="s">
        <v>521</v>
      </c>
    </row>
    <row r="163" spans="2:65" s="1" customFormat="1" ht="16.5" customHeight="1">
      <c r="B163" s="32"/>
      <c r="C163" s="177" t="s">
        <v>338</v>
      </c>
      <c r="D163" s="177" t="s">
        <v>147</v>
      </c>
      <c r="E163" s="178" t="s">
        <v>522</v>
      </c>
      <c r="F163" s="179" t="s">
        <v>523</v>
      </c>
      <c r="G163" s="180" t="s">
        <v>150</v>
      </c>
      <c r="H163" s="181">
        <v>2</v>
      </c>
      <c r="I163" s="182"/>
      <c r="J163" s="182"/>
      <c r="K163" s="183">
        <f t="shared" si="14"/>
        <v>0</v>
      </c>
      <c r="L163" s="179" t="s">
        <v>151</v>
      </c>
      <c r="M163" s="36"/>
      <c r="N163" s="184" t="s">
        <v>21</v>
      </c>
      <c r="O163" s="185" t="s">
        <v>51</v>
      </c>
      <c r="P163" s="186">
        <f t="shared" si="15"/>
        <v>0</v>
      </c>
      <c r="Q163" s="186">
        <f t="shared" si="16"/>
        <v>0</v>
      </c>
      <c r="R163" s="186">
        <f t="shared" si="17"/>
        <v>0</v>
      </c>
      <c r="S163" s="57"/>
      <c r="T163" s="187">
        <f t="shared" si="18"/>
        <v>0</v>
      </c>
      <c r="U163" s="187">
        <v>0</v>
      </c>
      <c r="V163" s="187">
        <f t="shared" si="19"/>
        <v>0</v>
      </c>
      <c r="W163" s="187">
        <v>0</v>
      </c>
      <c r="X163" s="188">
        <f t="shared" si="20"/>
        <v>0</v>
      </c>
      <c r="AR163" s="16" t="s">
        <v>159</v>
      </c>
      <c r="AT163" s="16" t="s">
        <v>147</v>
      </c>
      <c r="AU163" s="16" t="s">
        <v>91</v>
      </c>
      <c r="AY163" s="16" t="s">
        <v>144</v>
      </c>
      <c r="BE163" s="189">
        <f t="shared" si="21"/>
        <v>0</v>
      </c>
      <c r="BF163" s="189">
        <f t="shared" si="22"/>
        <v>0</v>
      </c>
      <c r="BG163" s="189">
        <f t="shared" si="23"/>
        <v>0</v>
      </c>
      <c r="BH163" s="189">
        <f t="shared" si="24"/>
        <v>0</v>
      </c>
      <c r="BI163" s="189">
        <f t="shared" si="25"/>
        <v>0</v>
      </c>
      <c r="BJ163" s="16" t="s">
        <v>23</v>
      </c>
      <c r="BK163" s="189">
        <f t="shared" si="26"/>
        <v>0</v>
      </c>
      <c r="BL163" s="16" t="s">
        <v>159</v>
      </c>
      <c r="BM163" s="16" t="s">
        <v>524</v>
      </c>
    </row>
    <row r="164" spans="2:65" s="1" customFormat="1" ht="16.5" customHeight="1">
      <c r="B164" s="32"/>
      <c r="C164" s="193" t="s">
        <v>342</v>
      </c>
      <c r="D164" s="193" t="s">
        <v>156</v>
      </c>
      <c r="E164" s="194" t="s">
        <v>525</v>
      </c>
      <c r="F164" s="195" t="s">
        <v>526</v>
      </c>
      <c r="G164" s="196" t="s">
        <v>150</v>
      </c>
      <c r="H164" s="197">
        <v>2</v>
      </c>
      <c r="I164" s="198"/>
      <c r="J164" s="199"/>
      <c r="K164" s="200">
        <f t="shared" si="14"/>
        <v>0</v>
      </c>
      <c r="L164" s="195" t="s">
        <v>151</v>
      </c>
      <c r="M164" s="201"/>
      <c r="N164" s="202" t="s">
        <v>21</v>
      </c>
      <c r="O164" s="185" t="s">
        <v>51</v>
      </c>
      <c r="P164" s="186">
        <f t="shared" si="15"/>
        <v>0</v>
      </c>
      <c r="Q164" s="186">
        <f t="shared" si="16"/>
        <v>0</v>
      </c>
      <c r="R164" s="186">
        <f t="shared" si="17"/>
        <v>0</v>
      </c>
      <c r="S164" s="57"/>
      <c r="T164" s="187">
        <f t="shared" si="18"/>
        <v>0</v>
      </c>
      <c r="U164" s="187">
        <v>3.4299999999999999E-3</v>
      </c>
      <c r="V164" s="187">
        <f t="shared" si="19"/>
        <v>6.8599999999999998E-3</v>
      </c>
      <c r="W164" s="187">
        <v>0</v>
      </c>
      <c r="X164" s="188">
        <f t="shared" si="20"/>
        <v>0</v>
      </c>
      <c r="AR164" s="16" t="s">
        <v>145</v>
      </c>
      <c r="AT164" s="16" t="s">
        <v>156</v>
      </c>
      <c r="AU164" s="16" t="s">
        <v>91</v>
      </c>
      <c r="AY164" s="16" t="s">
        <v>144</v>
      </c>
      <c r="BE164" s="189">
        <f t="shared" si="21"/>
        <v>0</v>
      </c>
      <c r="BF164" s="189">
        <f t="shared" si="22"/>
        <v>0</v>
      </c>
      <c r="BG164" s="189">
        <f t="shared" si="23"/>
        <v>0</v>
      </c>
      <c r="BH164" s="189">
        <f t="shared" si="24"/>
        <v>0</v>
      </c>
      <c r="BI164" s="189">
        <f t="shared" si="25"/>
        <v>0</v>
      </c>
      <c r="BJ164" s="16" t="s">
        <v>23</v>
      </c>
      <c r="BK164" s="189">
        <f t="shared" si="26"/>
        <v>0</v>
      </c>
      <c r="BL164" s="16" t="s">
        <v>159</v>
      </c>
      <c r="BM164" s="16" t="s">
        <v>527</v>
      </c>
    </row>
    <row r="165" spans="2:65" s="1" customFormat="1" ht="16.5" customHeight="1">
      <c r="B165" s="32"/>
      <c r="C165" s="177" t="s">
        <v>347</v>
      </c>
      <c r="D165" s="177" t="s">
        <v>147</v>
      </c>
      <c r="E165" s="178" t="s">
        <v>528</v>
      </c>
      <c r="F165" s="179" t="s">
        <v>529</v>
      </c>
      <c r="G165" s="180" t="s">
        <v>150</v>
      </c>
      <c r="H165" s="181">
        <v>15</v>
      </c>
      <c r="I165" s="182"/>
      <c r="J165" s="182"/>
      <c r="K165" s="183">
        <f t="shared" si="14"/>
        <v>0</v>
      </c>
      <c r="L165" s="179" t="s">
        <v>151</v>
      </c>
      <c r="M165" s="36"/>
      <c r="N165" s="184" t="s">
        <v>21</v>
      </c>
      <c r="O165" s="185" t="s">
        <v>51</v>
      </c>
      <c r="P165" s="186">
        <f t="shared" si="15"/>
        <v>0</v>
      </c>
      <c r="Q165" s="186">
        <f t="shared" si="16"/>
        <v>0</v>
      </c>
      <c r="R165" s="186">
        <f t="shared" si="17"/>
        <v>0</v>
      </c>
      <c r="S165" s="57"/>
      <c r="T165" s="187">
        <f t="shared" si="18"/>
        <v>0</v>
      </c>
      <c r="U165" s="187">
        <v>0</v>
      </c>
      <c r="V165" s="187">
        <f t="shared" si="19"/>
        <v>0</v>
      </c>
      <c r="W165" s="187">
        <v>0</v>
      </c>
      <c r="X165" s="188">
        <f t="shared" si="20"/>
        <v>0</v>
      </c>
      <c r="AR165" s="16" t="s">
        <v>159</v>
      </c>
      <c r="AT165" s="16" t="s">
        <v>147</v>
      </c>
      <c r="AU165" s="16" t="s">
        <v>91</v>
      </c>
      <c r="AY165" s="16" t="s">
        <v>144</v>
      </c>
      <c r="BE165" s="189">
        <f t="shared" si="21"/>
        <v>0</v>
      </c>
      <c r="BF165" s="189">
        <f t="shared" si="22"/>
        <v>0</v>
      </c>
      <c r="BG165" s="189">
        <f t="shared" si="23"/>
        <v>0</v>
      </c>
      <c r="BH165" s="189">
        <f t="shared" si="24"/>
        <v>0</v>
      </c>
      <c r="BI165" s="189">
        <f t="shared" si="25"/>
        <v>0</v>
      </c>
      <c r="BJ165" s="16" t="s">
        <v>23</v>
      </c>
      <c r="BK165" s="189">
        <f t="shared" si="26"/>
        <v>0</v>
      </c>
      <c r="BL165" s="16" t="s">
        <v>159</v>
      </c>
      <c r="BM165" s="16" t="s">
        <v>530</v>
      </c>
    </row>
    <row r="166" spans="2:65" s="1" customFormat="1" ht="16.5" customHeight="1">
      <c r="B166" s="32"/>
      <c r="C166" s="193" t="s">
        <v>351</v>
      </c>
      <c r="D166" s="193" t="s">
        <v>156</v>
      </c>
      <c r="E166" s="194" t="s">
        <v>531</v>
      </c>
      <c r="F166" s="195" t="s">
        <v>532</v>
      </c>
      <c r="G166" s="196" t="s">
        <v>150</v>
      </c>
      <c r="H166" s="197">
        <v>8</v>
      </c>
      <c r="I166" s="198"/>
      <c r="J166" s="199"/>
      <c r="K166" s="200">
        <f t="shared" si="14"/>
        <v>0</v>
      </c>
      <c r="L166" s="195" t="s">
        <v>151</v>
      </c>
      <c r="M166" s="201"/>
      <c r="N166" s="202" t="s">
        <v>21</v>
      </c>
      <c r="O166" s="185" t="s">
        <v>51</v>
      </c>
      <c r="P166" s="186">
        <f t="shared" si="15"/>
        <v>0</v>
      </c>
      <c r="Q166" s="186">
        <f t="shared" si="16"/>
        <v>0</v>
      </c>
      <c r="R166" s="186">
        <f t="shared" si="17"/>
        <v>0</v>
      </c>
      <c r="S166" s="57"/>
      <c r="T166" s="187">
        <f t="shared" si="18"/>
        <v>0</v>
      </c>
      <c r="U166" s="187">
        <v>1.4999999999999999E-2</v>
      </c>
      <c r="V166" s="187">
        <f t="shared" si="19"/>
        <v>0.12</v>
      </c>
      <c r="W166" s="187">
        <v>0</v>
      </c>
      <c r="X166" s="188">
        <f t="shared" si="20"/>
        <v>0</v>
      </c>
      <c r="AR166" s="16" t="s">
        <v>145</v>
      </c>
      <c r="AT166" s="16" t="s">
        <v>156</v>
      </c>
      <c r="AU166" s="16" t="s">
        <v>91</v>
      </c>
      <c r="AY166" s="16" t="s">
        <v>144</v>
      </c>
      <c r="BE166" s="189">
        <f t="shared" si="21"/>
        <v>0</v>
      </c>
      <c r="BF166" s="189">
        <f t="shared" si="22"/>
        <v>0</v>
      </c>
      <c r="BG166" s="189">
        <f t="shared" si="23"/>
        <v>0</v>
      </c>
      <c r="BH166" s="189">
        <f t="shared" si="24"/>
        <v>0</v>
      </c>
      <c r="BI166" s="189">
        <f t="shared" si="25"/>
        <v>0</v>
      </c>
      <c r="BJ166" s="16" t="s">
        <v>23</v>
      </c>
      <c r="BK166" s="189">
        <f t="shared" si="26"/>
        <v>0</v>
      </c>
      <c r="BL166" s="16" t="s">
        <v>159</v>
      </c>
      <c r="BM166" s="16" t="s">
        <v>533</v>
      </c>
    </row>
    <row r="167" spans="2:65" s="1" customFormat="1" ht="16.5" customHeight="1">
      <c r="B167" s="32"/>
      <c r="C167" s="193" t="s">
        <v>245</v>
      </c>
      <c r="D167" s="193" t="s">
        <v>156</v>
      </c>
      <c r="E167" s="194" t="s">
        <v>534</v>
      </c>
      <c r="F167" s="195" t="s">
        <v>535</v>
      </c>
      <c r="G167" s="196" t="s">
        <v>150</v>
      </c>
      <c r="H167" s="197">
        <v>3</v>
      </c>
      <c r="I167" s="198"/>
      <c r="J167" s="199"/>
      <c r="K167" s="200">
        <f t="shared" si="14"/>
        <v>0</v>
      </c>
      <c r="L167" s="195" t="s">
        <v>151</v>
      </c>
      <c r="M167" s="201"/>
      <c r="N167" s="202" t="s">
        <v>21</v>
      </c>
      <c r="O167" s="185" t="s">
        <v>51</v>
      </c>
      <c r="P167" s="186">
        <f t="shared" si="15"/>
        <v>0</v>
      </c>
      <c r="Q167" s="186">
        <f t="shared" si="16"/>
        <v>0</v>
      </c>
      <c r="R167" s="186">
        <f t="shared" si="17"/>
        <v>0</v>
      </c>
      <c r="S167" s="57"/>
      <c r="T167" s="187">
        <f t="shared" si="18"/>
        <v>0</v>
      </c>
      <c r="U167" s="187">
        <v>3.7100000000000002E-3</v>
      </c>
      <c r="V167" s="187">
        <f t="shared" si="19"/>
        <v>1.1130000000000001E-2</v>
      </c>
      <c r="W167" s="187">
        <v>0</v>
      </c>
      <c r="X167" s="188">
        <f t="shared" si="20"/>
        <v>0</v>
      </c>
      <c r="AR167" s="16" t="s">
        <v>145</v>
      </c>
      <c r="AT167" s="16" t="s">
        <v>156</v>
      </c>
      <c r="AU167" s="16" t="s">
        <v>91</v>
      </c>
      <c r="AY167" s="16" t="s">
        <v>144</v>
      </c>
      <c r="BE167" s="189">
        <f t="shared" si="21"/>
        <v>0</v>
      </c>
      <c r="BF167" s="189">
        <f t="shared" si="22"/>
        <v>0</v>
      </c>
      <c r="BG167" s="189">
        <f t="shared" si="23"/>
        <v>0</v>
      </c>
      <c r="BH167" s="189">
        <f t="shared" si="24"/>
        <v>0</v>
      </c>
      <c r="BI167" s="189">
        <f t="shared" si="25"/>
        <v>0</v>
      </c>
      <c r="BJ167" s="16" t="s">
        <v>23</v>
      </c>
      <c r="BK167" s="189">
        <f t="shared" si="26"/>
        <v>0</v>
      </c>
      <c r="BL167" s="16" t="s">
        <v>159</v>
      </c>
      <c r="BM167" s="16" t="s">
        <v>536</v>
      </c>
    </row>
    <row r="168" spans="2:65" s="1" customFormat="1" ht="16.5" customHeight="1">
      <c r="B168" s="32"/>
      <c r="C168" s="193" t="s">
        <v>232</v>
      </c>
      <c r="D168" s="193" t="s">
        <v>156</v>
      </c>
      <c r="E168" s="194" t="s">
        <v>537</v>
      </c>
      <c r="F168" s="195" t="s">
        <v>538</v>
      </c>
      <c r="G168" s="196" t="s">
        <v>150</v>
      </c>
      <c r="H168" s="197">
        <v>3</v>
      </c>
      <c r="I168" s="198"/>
      <c r="J168" s="199"/>
      <c r="K168" s="200">
        <f t="shared" si="14"/>
        <v>0</v>
      </c>
      <c r="L168" s="195" t="s">
        <v>21</v>
      </c>
      <c r="M168" s="201"/>
      <c r="N168" s="202" t="s">
        <v>21</v>
      </c>
      <c r="O168" s="185" t="s">
        <v>51</v>
      </c>
      <c r="P168" s="186">
        <f t="shared" si="15"/>
        <v>0</v>
      </c>
      <c r="Q168" s="186">
        <f t="shared" si="16"/>
        <v>0</v>
      </c>
      <c r="R168" s="186">
        <f t="shared" si="17"/>
        <v>0</v>
      </c>
      <c r="S168" s="57"/>
      <c r="T168" s="187">
        <f t="shared" si="18"/>
        <v>0</v>
      </c>
      <c r="U168" s="187">
        <v>0</v>
      </c>
      <c r="V168" s="187">
        <f t="shared" si="19"/>
        <v>0</v>
      </c>
      <c r="W168" s="187">
        <v>0</v>
      </c>
      <c r="X168" s="188">
        <f t="shared" si="20"/>
        <v>0</v>
      </c>
      <c r="AR168" s="16" t="s">
        <v>145</v>
      </c>
      <c r="AT168" s="16" t="s">
        <v>156</v>
      </c>
      <c r="AU168" s="16" t="s">
        <v>91</v>
      </c>
      <c r="AY168" s="16" t="s">
        <v>144</v>
      </c>
      <c r="BE168" s="189">
        <f t="shared" si="21"/>
        <v>0</v>
      </c>
      <c r="BF168" s="189">
        <f t="shared" si="22"/>
        <v>0</v>
      </c>
      <c r="BG168" s="189">
        <f t="shared" si="23"/>
        <v>0</v>
      </c>
      <c r="BH168" s="189">
        <f t="shared" si="24"/>
        <v>0</v>
      </c>
      <c r="BI168" s="189">
        <f t="shared" si="25"/>
        <v>0</v>
      </c>
      <c r="BJ168" s="16" t="s">
        <v>23</v>
      </c>
      <c r="BK168" s="189">
        <f t="shared" si="26"/>
        <v>0</v>
      </c>
      <c r="BL168" s="16" t="s">
        <v>159</v>
      </c>
      <c r="BM168" s="16" t="s">
        <v>539</v>
      </c>
    </row>
    <row r="169" spans="2:65" s="1" customFormat="1" ht="16.5" customHeight="1">
      <c r="B169" s="32"/>
      <c r="C169" s="193" t="s">
        <v>222</v>
      </c>
      <c r="D169" s="193" t="s">
        <v>156</v>
      </c>
      <c r="E169" s="194" t="s">
        <v>540</v>
      </c>
      <c r="F169" s="195" t="s">
        <v>541</v>
      </c>
      <c r="G169" s="196" t="s">
        <v>150</v>
      </c>
      <c r="H169" s="197">
        <v>3</v>
      </c>
      <c r="I169" s="198"/>
      <c r="J169" s="199"/>
      <c r="K169" s="200">
        <f t="shared" si="14"/>
        <v>0</v>
      </c>
      <c r="L169" s="195" t="s">
        <v>21</v>
      </c>
      <c r="M169" s="201"/>
      <c r="N169" s="202" t="s">
        <v>21</v>
      </c>
      <c r="O169" s="185" t="s">
        <v>51</v>
      </c>
      <c r="P169" s="186">
        <f t="shared" si="15"/>
        <v>0</v>
      </c>
      <c r="Q169" s="186">
        <f t="shared" si="16"/>
        <v>0</v>
      </c>
      <c r="R169" s="186">
        <f t="shared" si="17"/>
        <v>0</v>
      </c>
      <c r="S169" s="57"/>
      <c r="T169" s="187">
        <f t="shared" si="18"/>
        <v>0</v>
      </c>
      <c r="U169" s="187">
        <v>5.6800000000000002E-3</v>
      </c>
      <c r="V169" s="187">
        <f t="shared" si="19"/>
        <v>1.704E-2</v>
      </c>
      <c r="W169" s="187">
        <v>0</v>
      </c>
      <c r="X169" s="188">
        <f t="shared" si="20"/>
        <v>0</v>
      </c>
      <c r="AR169" s="16" t="s">
        <v>145</v>
      </c>
      <c r="AT169" s="16" t="s">
        <v>156</v>
      </c>
      <c r="AU169" s="16" t="s">
        <v>91</v>
      </c>
      <c r="AY169" s="16" t="s">
        <v>144</v>
      </c>
      <c r="BE169" s="189">
        <f t="shared" si="21"/>
        <v>0</v>
      </c>
      <c r="BF169" s="189">
        <f t="shared" si="22"/>
        <v>0</v>
      </c>
      <c r="BG169" s="189">
        <f t="shared" si="23"/>
        <v>0</v>
      </c>
      <c r="BH169" s="189">
        <f t="shared" si="24"/>
        <v>0</v>
      </c>
      <c r="BI169" s="189">
        <f t="shared" si="25"/>
        <v>0</v>
      </c>
      <c r="BJ169" s="16" t="s">
        <v>23</v>
      </c>
      <c r="BK169" s="189">
        <f t="shared" si="26"/>
        <v>0</v>
      </c>
      <c r="BL169" s="16" t="s">
        <v>159</v>
      </c>
      <c r="BM169" s="16" t="s">
        <v>542</v>
      </c>
    </row>
    <row r="170" spans="2:65" s="1" customFormat="1" ht="19.5">
      <c r="B170" s="32"/>
      <c r="C170" s="33"/>
      <c r="D170" s="190" t="s">
        <v>427</v>
      </c>
      <c r="E170" s="33"/>
      <c r="F170" s="191" t="s">
        <v>543</v>
      </c>
      <c r="G170" s="33"/>
      <c r="H170" s="33"/>
      <c r="I170" s="101"/>
      <c r="J170" s="101"/>
      <c r="K170" s="33"/>
      <c r="L170" s="33"/>
      <c r="M170" s="36"/>
      <c r="N170" s="192"/>
      <c r="O170" s="57"/>
      <c r="P170" s="57"/>
      <c r="Q170" s="57"/>
      <c r="R170" s="57"/>
      <c r="S170" s="57"/>
      <c r="T170" s="57"/>
      <c r="U170" s="57"/>
      <c r="V170" s="57"/>
      <c r="W170" s="57"/>
      <c r="X170" s="58"/>
      <c r="AT170" s="16" t="s">
        <v>427</v>
      </c>
      <c r="AU170" s="16" t="s">
        <v>91</v>
      </c>
    </row>
    <row r="171" spans="2:65" s="1" customFormat="1" ht="16.5" customHeight="1">
      <c r="B171" s="32"/>
      <c r="C171" s="177" t="s">
        <v>544</v>
      </c>
      <c r="D171" s="177" t="s">
        <v>147</v>
      </c>
      <c r="E171" s="178" t="s">
        <v>223</v>
      </c>
      <c r="F171" s="179" t="s">
        <v>545</v>
      </c>
      <c r="G171" s="180" t="s">
        <v>225</v>
      </c>
      <c r="H171" s="181">
        <v>10</v>
      </c>
      <c r="I171" s="182"/>
      <c r="J171" s="182"/>
      <c r="K171" s="183">
        <f>ROUND(P171*H171,2)</f>
        <v>0</v>
      </c>
      <c r="L171" s="179" t="s">
        <v>151</v>
      </c>
      <c r="M171" s="36"/>
      <c r="N171" s="184" t="s">
        <v>21</v>
      </c>
      <c r="O171" s="185" t="s">
        <v>51</v>
      </c>
      <c r="P171" s="186">
        <f>I171+J171</f>
        <v>0</v>
      </c>
      <c r="Q171" s="186">
        <f>ROUND(I171*H171,2)</f>
        <v>0</v>
      </c>
      <c r="R171" s="186">
        <f>ROUND(J171*H171,2)</f>
        <v>0</v>
      </c>
      <c r="S171" s="57"/>
      <c r="T171" s="187">
        <f>S171*H171</f>
        <v>0</v>
      </c>
      <c r="U171" s="187">
        <v>0</v>
      </c>
      <c r="V171" s="187">
        <f>U171*H171</f>
        <v>0</v>
      </c>
      <c r="W171" s="187">
        <v>0</v>
      </c>
      <c r="X171" s="188">
        <f>W171*H171</f>
        <v>0</v>
      </c>
      <c r="AR171" s="16" t="s">
        <v>159</v>
      </c>
      <c r="AT171" s="16" t="s">
        <v>147</v>
      </c>
      <c r="AU171" s="16" t="s">
        <v>91</v>
      </c>
      <c r="AY171" s="16" t="s">
        <v>144</v>
      </c>
      <c r="BE171" s="189">
        <f>IF(O171="základní",K171,0)</f>
        <v>0</v>
      </c>
      <c r="BF171" s="189">
        <f>IF(O171="snížená",K171,0)</f>
        <v>0</v>
      </c>
      <c r="BG171" s="189">
        <f>IF(O171="zákl. přenesená",K171,0)</f>
        <v>0</v>
      </c>
      <c r="BH171" s="189">
        <f>IF(O171="sníž. přenesená",K171,0)</f>
        <v>0</v>
      </c>
      <c r="BI171" s="189">
        <f>IF(O171="nulová",K171,0)</f>
        <v>0</v>
      </c>
      <c r="BJ171" s="16" t="s">
        <v>23</v>
      </c>
      <c r="BK171" s="189">
        <f>ROUND(P171*H171,2)</f>
        <v>0</v>
      </c>
      <c r="BL171" s="16" t="s">
        <v>159</v>
      </c>
      <c r="BM171" s="16" t="s">
        <v>546</v>
      </c>
    </row>
    <row r="172" spans="2:65" s="1" customFormat="1" ht="16.5" customHeight="1">
      <c r="B172" s="32"/>
      <c r="C172" s="177" t="s">
        <v>547</v>
      </c>
      <c r="D172" s="177" t="s">
        <v>147</v>
      </c>
      <c r="E172" s="178" t="s">
        <v>229</v>
      </c>
      <c r="F172" s="179" t="s">
        <v>230</v>
      </c>
      <c r="G172" s="180" t="s">
        <v>225</v>
      </c>
      <c r="H172" s="181">
        <v>10</v>
      </c>
      <c r="I172" s="182"/>
      <c r="J172" s="182"/>
      <c r="K172" s="183">
        <f>ROUND(P172*H172,2)</f>
        <v>0</v>
      </c>
      <c r="L172" s="179" t="s">
        <v>151</v>
      </c>
      <c r="M172" s="36"/>
      <c r="N172" s="184" t="s">
        <v>21</v>
      </c>
      <c r="O172" s="185" t="s">
        <v>51</v>
      </c>
      <c r="P172" s="186">
        <f>I172+J172</f>
        <v>0</v>
      </c>
      <c r="Q172" s="186">
        <f>ROUND(I172*H172,2)</f>
        <v>0</v>
      </c>
      <c r="R172" s="186">
        <f>ROUND(J172*H172,2)</f>
        <v>0</v>
      </c>
      <c r="S172" s="57"/>
      <c r="T172" s="187">
        <f>S172*H172</f>
        <v>0</v>
      </c>
      <c r="U172" s="187">
        <v>0</v>
      </c>
      <c r="V172" s="187">
        <f>U172*H172</f>
        <v>0</v>
      </c>
      <c r="W172" s="187">
        <v>0</v>
      </c>
      <c r="X172" s="188">
        <f>W172*H172</f>
        <v>0</v>
      </c>
      <c r="AR172" s="16" t="s">
        <v>159</v>
      </c>
      <c r="AT172" s="16" t="s">
        <v>147</v>
      </c>
      <c r="AU172" s="16" t="s">
        <v>91</v>
      </c>
      <c r="AY172" s="16" t="s">
        <v>144</v>
      </c>
      <c r="BE172" s="189">
        <f>IF(O172="základní",K172,0)</f>
        <v>0</v>
      </c>
      <c r="BF172" s="189">
        <f>IF(O172="snížená",K172,0)</f>
        <v>0</v>
      </c>
      <c r="BG172" s="189">
        <f>IF(O172="zákl. přenesená",K172,0)</f>
        <v>0</v>
      </c>
      <c r="BH172" s="189">
        <f>IF(O172="sníž. přenesená",K172,0)</f>
        <v>0</v>
      </c>
      <c r="BI172" s="189">
        <f>IF(O172="nulová",K172,0)</f>
        <v>0</v>
      </c>
      <c r="BJ172" s="16" t="s">
        <v>23</v>
      </c>
      <c r="BK172" s="189">
        <f>ROUND(P172*H172,2)</f>
        <v>0</v>
      </c>
      <c r="BL172" s="16" t="s">
        <v>159</v>
      </c>
      <c r="BM172" s="16" t="s">
        <v>548</v>
      </c>
    </row>
    <row r="173" spans="2:65" s="1" customFormat="1" ht="16.5" customHeight="1">
      <c r="B173" s="32"/>
      <c r="C173" s="177" t="s">
        <v>549</v>
      </c>
      <c r="D173" s="177" t="s">
        <v>147</v>
      </c>
      <c r="E173" s="178" t="s">
        <v>233</v>
      </c>
      <c r="F173" s="179" t="s">
        <v>550</v>
      </c>
      <c r="G173" s="180" t="s">
        <v>150</v>
      </c>
      <c r="H173" s="181">
        <v>6</v>
      </c>
      <c r="I173" s="182"/>
      <c r="J173" s="182"/>
      <c r="K173" s="183">
        <f>ROUND(P173*H173,2)</f>
        <v>0</v>
      </c>
      <c r="L173" s="179" t="s">
        <v>151</v>
      </c>
      <c r="M173" s="36"/>
      <c r="N173" s="184" t="s">
        <v>21</v>
      </c>
      <c r="O173" s="185" t="s">
        <v>51</v>
      </c>
      <c r="P173" s="186">
        <f>I173+J173</f>
        <v>0</v>
      </c>
      <c r="Q173" s="186">
        <f>ROUND(I173*H173,2)</f>
        <v>0</v>
      </c>
      <c r="R173" s="186">
        <f>ROUND(J173*H173,2)</f>
        <v>0</v>
      </c>
      <c r="S173" s="57"/>
      <c r="T173" s="187">
        <f>S173*H173</f>
        <v>0</v>
      </c>
      <c r="U173" s="187">
        <v>0.46009</v>
      </c>
      <c r="V173" s="187">
        <f>U173*H173</f>
        <v>2.7605399999999998</v>
      </c>
      <c r="W173" s="187">
        <v>0</v>
      </c>
      <c r="X173" s="188">
        <f>W173*H173</f>
        <v>0</v>
      </c>
      <c r="AR173" s="16" t="s">
        <v>159</v>
      </c>
      <c r="AT173" s="16" t="s">
        <v>147</v>
      </c>
      <c r="AU173" s="16" t="s">
        <v>91</v>
      </c>
      <c r="AY173" s="16" t="s">
        <v>144</v>
      </c>
      <c r="BE173" s="189">
        <f>IF(O173="základní",K173,0)</f>
        <v>0</v>
      </c>
      <c r="BF173" s="189">
        <f>IF(O173="snížená",K173,0)</f>
        <v>0</v>
      </c>
      <c r="BG173" s="189">
        <f>IF(O173="zákl. přenesená",K173,0)</f>
        <v>0</v>
      </c>
      <c r="BH173" s="189">
        <f>IF(O173="sníž. přenesená",K173,0)</f>
        <v>0</v>
      </c>
      <c r="BI173" s="189">
        <f>IF(O173="nulová",K173,0)</f>
        <v>0</v>
      </c>
      <c r="BJ173" s="16" t="s">
        <v>23</v>
      </c>
      <c r="BK173" s="189">
        <f>ROUND(P173*H173,2)</f>
        <v>0</v>
      </c>
      <c r="BL173" s="16" t="s">
        <v>159</v>
      </c>
      <c r="BM173" s="16" t="s">
        <v>551</v>
      </c>
    </row>
    <row r="174" spans="2:65" s="1" customFormat="1" ht="16.5" customHeight="1">
      <c r="B174" s="32"/>
      <c r="C174" s="177" t="s">
        <v>552</v>
      </c>
      <c r="D174" s="177" t="s">
        <v>147</v>
      </c>
      <c r="E174" s="178" t="s">
        <v>237</v>
      </c>
      <c r="F174" s="179" t="s">
        <v>553</v>
      </c>
      <c r="G174" s="180" t="s">
        <v>225</v>
      </c>
      <c r="H174" s="181">
        <v>863.6</v>
      </c>
      <c r="I174" s="182"/>
      <c r="J174" s="182"/>
      <c r="K174" s="183">
        <f>ROUND(P174*H174,2)</f>
        <v>0</v>
      </c>
      <c r="L174" s="179" t="s">
        <v>151</v>
      </c>
      <c r="M174" s="36"/>
      <c r="N174" s="184" t="s">
        <v>21</v>
      </c>
      <c r="O174" s="185" t="s">
        <v>51</v>
      </c>
      <c r="P174" s="186">
        <f>I174+J174</f>
        <v>0</v>
      </c>
      <c r="Q174" s="186">
        <f>ROUND(I174*H174,2)</f>
        <v>0</v>
      </c>
      <c r="R174" s="186">
        <f>ROUND(J174*H174,2)</f>
        <v>0</v>
      </c>
      <c r="S174" s="57"/>
      <c r="T174" s="187">
        <f>S174*H174</f>
        <v>0</v>
      </c>
      <c r="U174" s="187">
        <v>0</v>
      </c>
      <c r="V174" s="187">
        <f>U174*H174</f>
        <v>0</v>
      </c>
      <c r="W174" s="187">
        <v>0</v>
      </c>
      <c r="X174" s="188">
        <f>W174*H174</f>
        <v>0</v>
      </c>
      <c r="AR174" s="16" t="s">
        <v>159</v>
      </c>
      <c r="AT174" s="16" t="s">
        <v>147</v>
      </c>
      <c r="AU174" s="16" t="s">
        <v>91</v>
      </c>
      <c r="AY174" s="16" t="s">
        <v>144</v>
      </c>
      <c r="BE174" s="189">
        <f>IF(O174="základní",K174,0)</f>
        <v>0</v>
      </c>
      <c r="BF174" s="189">
        <f>IF(O174="snížená",K174,0)</f>
        <v>0</v>
      </c>
      <c r="BG174" s="189">
        <f>IF(O174="zákl. přenesená",K174,0)</f>
        <v>0</v>
      </c>
      <c r="BH174" s="189">
        <f>IF(O174="sníž. přenesená",K174,0)</f>
        <v>0</v>
      </c>
      <c r="BI174" s="189">
        <f>IF(O174="nulová",K174,0)</f>
        <v>0</v>
      </c>
      <c r="BJ174" s="16" t="s">
        <v>23</v>
      </c>
      <c r="BK174" s="189">
        <f>ROUND(P174*H174,2)</f>
        <v>0</v>
      </c>
      <c r="BL174" s="16" t="s">
        <v>159</v>
      </c>
      <c r="BM174" s="16" t="s">
        <v>554</v>
      </c>
    </row>
    <row r="175" spans="2:65" s="1" customFormat="1" ht="16.5" customHeight="1">
      <c r="B175" s="32"/>
      <c r="C175" s="177" t="s">
        <v>555</v>
      </c>
      <c r="D175" s="177" t="s">
        <v>147</v>
      </c>
      <c r="E175" s="178" t="s">
        <v>241</v>
      </c>
      <c r="F175" s="179" t="s">
        <v>556</v>
      </c>
      <c r="G175" s="180" t="s">
        <v>225</v>
      </c>
      <c r="H175" s="181">
        <v>863.6</v>
      </c>
      <c r="I175" s="182"/>
      <c r="J175" s="182"/>
      <c r="K175" s="183">
        <f>ROUND(P175*H175,2)</f>
        <v>0</v>
      </c>
      <c r="L175" s="179" t="s">
        <v>151</v>
      </c>
      <c r="M175" s="36"/>
      <c r="N175" s="184" t="s">
        <v>21</v>
      </c>
      <c r="O175" s="185" t="s">
        <v>51</v>
      </c>
      <c r="P175" s="186">
        <f>I175+J175</f>
        <v>0</v>
      </c>
      <c r="Q175" s="186">
        <f>ROUND(I175*H175,2)</f>
        <v>0</v>
      </c>
      <c r="R175" s="186">
        <f>ROUND(J175*H175,2)</f>
        <v>0</v>
      </c>
      <c r="S175" s="57"/>
      <c r="T175" s="187">
        <f>S175*H175</f>
        <v>0</v>
      </c>
      <c r="U175" s="187">
        <v>0</v>
      </c>
      <c r="V175" s="187">
        <f>U175*H175</f>
        <v>0</v>
      </c>
      <c r="W175" s="187">
        <v>0</v>
      </c>
      <c r="X175" s="188">
        <f>W175*H175</f>
        <v>0</v>
      </c>
      <c r="AR175" s="16" t="s">
        <v>159</v>
      </c>
      <c r="AT175" s="16" t="s">
        <v>147</v>
      </c>
      <c r="AU175" s="16" t="s">
        <v>91</v>
      </c>
      <c r="AY175" s="16" t="s">
        <v>144</v>
      </c>
      <c r="BE175" s="189">
        <f>IF(O175="základní",K175,0)</f>
        <v>0</v>
      </c>
      <c r="BF175" s="189">
        <f>IF(O175="snížená",K175,0)</f>
        <v>0</v>
      </c>
      <c r="BG175" s="189">
        <f>IF(O175="zákl. přenesená",K175,0)</f>
        <v>0</v>
      </c>
      <c r="BH175" s="189">
        <f>IF(O175="sníž. přenesená",K175,0)</f>
        <v>0</v>
      </c>
      <c r="BI175" s="189">
        <f>IF(O175="nulová",K175,0)</f>
        <v>0</v>
      </c>
      <c r="BJ175" s="16" t="s">
        <v>23</v>
      </c>
      <c r="BK175" s="189">
        <f>ROUND(P175*H175,2)</f>
        <v>0</v>
      </c>
      <c r="BL175" s="16" t="s">
        <v>159</v>
      </c>
      <c r="BM175" s="16" t="s">
        <v>557</v>
      </c>
    </row>
    <row r="176" spans="2:65" s="10" customFormat="1" ht="22.9" customHeight="1">
      <c r="B176" s="160"/>
      <c r="C176" s="161"/>
      <c r="D176" s="162" t="s">
        <v>81</v>
      </c>
      <c r="E176" s="175" t="s">
        <v>170</v>
      </c>
      <c r="F176" s="175" t="s">
        <v>558</v>
      </c>
      <c r="G176" s="161"/>
      <c r="H176" s="161"/>
      <c r="I176" s="164"/>
      <c r="J176" s="164"/>
      <c r="K176" s="176">
        <f>BK176</f>
        <v>0</v>
      </c>
      <c r="L176" s="161"/>
      <c r="M176" s="166"/>
      <c r="N176" s="167"/>
      <c r="O176" s="168"/>
      <c r="P176" s="168"/>
      <c r="Q176" s="169">
        <f>SUM(Q177:Q190)</f>
        <v>0</v>
      </c>
      <c r="R176" s="169">
        <f>SUM(R177:R190)</f>
        <v>0</v>
      </c>
      <c r="S176" s="168"/>
      <c r="T176" s="170">
        <f>SUM(T177:T190)</f>
        <v>0</v>
      </c>
      <c r="U176" s="168"/>
      <c r="V176" s="170">
        <f>SUM(V177:V190)</f>
        <v>0</v>
      </c>
      <c r="W176" s="168"/>
      <c r="X176" s="171">
        <f>SUM(X177:X190)</f>
        <v>0</v>
      </c>
      <c r="AR176" s="172" t="s">
        <v>23</v>
      </c>
      <c r="AT176" s="173" t="s">
        <v>81</v>
      </c>
      <c r="AU176" s="173" t="s">
        <v>23</v>
      </c>
      <c r="AY176" s="172" t="s">
        <v>144</v>
      </c>
      <c r="BK176" s="174">
        <f>SUM(BK177:BK190)</f>
        <v>0</v>
      </c>
    </row>
    <row r="177" spans="2:65" s="1" customFormat="1" ht="16.5" customHeight="1">
      <c r="B177" s="32"/>
      <c r="C177" s="177" t="s">
        <v>274</v>
      </c>
      <c r="D177" s="177" t="s">
        <v>147</v>
      </c>
      <c r="E177" s="178" t="s">
        <v>559</v>
      </c>
      <c r="F177" s="179" t="s">
        <v>560</v>
      </c>
      <c r="G177" s="180" t="s">
        <v>225</v>
      </c>
      <c r="H177" s="181">
        <v>30</v>
      </c>
      <c r="I177" s="182"/>
      <c r="J177" s="182"/>
      <c r="K177" s="183">
        <f>ROUND(P177*H177,2)</f>
        <v>0</v>
      </c>
      <c r="L177" s="179" t="s">
        <v>21</v>
      </c>
      <c r="M177" s="36"/>
      <c r="N177" s="184" t="s">
        <v>21</v>
      </c>
      <c r="O177" s="185" t="s">
        <v>51</v>
      </c>
      <c r="P177" s="186">
        <f>I177+J177</f>
        <v>0</v>
      </c>
      <c r="Q177" s="186">
        <f>ROUND(I177*H177,2)</f>
        <v>0</v>
      </c>
      <c r="R177" s="186">
        <f>ROUND(J177*H177,2)</f>
        <v>0</v>
      </c>
      <c r="S177" s="57"/>
      <c r="T177" s="187">
        <f>S177*H177</f>
        <v>0</v>
      </c>
      <c r="U177" s="187">
        <v>0</v>
      </c>
      <c r="V177" s="187">
        <f>U177*H177</f>
        <v>0</v>
      </c>
      <c r="W177" s="187">
        <v>0</v>
      </c>
      <c r="X177" s="188">
        <f>W177*H177</f>
        <v>0</v>
      </c>
      <c r="AR177" s="16" t="s">
        <v>159</v>
      </c>
      <c r="AT177" s="16" t="s">
        <v>147</v>
      </c>
      <c r="AU177" s="16" t="s">
        <v>91</v>
      </c>
      <c r="AY177" s="16" t="s">
        <v>144</v>
      </c>
      <c r="BE177" s="189">
        <f>IF(O177="základní",K177,0)</f>
        <v>0</v>
      </c>
      <c r="BF177" s="189">
        <f>IF(O177="snížená",K177,0)</f>
        <v>0</v>
      </c>
      <c r="BG177" s="189">
        <f>IF(O177="zákl. přenesená",K177,0)</f>
        <v>0</v>
      </c>
      <c r="BH177" s="189">
        <f>IF(O177="sníž. přenesená",K177,0)</f>
        <v>0</v>
      </c>
      <c r="BI177" s="189">
        <f>IF(O177="nulová",K177,0)</f>
        <v>0</v>
      </c>
      <c r="BJ177" s="16" t="s">
        <v>23</v>
      </c>
      <c r="BK177" s="189">
        <f>ROUND(P177*H177,2)</f>
        <v>0</v>
      </c>
      <c r="BL177" s="16" t="s">
        <v>159</v>
      </c>
      <c r="BM177" s="16" t="s">
        <v>561</v>
      </c>
    </row>
    <row r="178" spans="2:65" s="11" customFormat="1" ht="11.25">
      <c r="B178" s="203"/>
      <c r="C178" s="204"/>
      <c r="D178" s="190" t="s">
        <v>161</v>
      </c>
      <c r="E178" s="205" t="s">
        <v>21</v>
      </c>
      <c r="F178" s="206" t="s">
        <v>562</v>
      </c>
      <c r="G178" s="204"/>
      <c r="H178" s="207">
        <v>30</v>
      </c>
      <c r="I178" s="208"/>
      <c r="J178" s="208"/>
      <c r="K178" s="204"/>
      <c r="L178" s="204"/>
      <c r="M178" s="209"/>
      <c r="N178" s="210"/>
      <c r="O178" s="211"/>
      <c r="P178" s="211"/>
      <c r="Q178" s="211"/>
      <c r="R178" s="211"/>
      <c r="S178" s="211"/>
      <c r="T178" s="211"/>
      <c r="U178" s="211"/>
      <c r="V178" s="211"/>
      <c r="W178" s="211"/>
      <c r="X178" s="212"/>
      <c r="AT178" s="213" t="s">
        <v>161</v>
      </c>
      <c r="AU178" s="213" t="s">
        <v>91</v>
      </c>
      <c r="AV178" s="11" t="s">
        <v>91</v>
      </c>
      <c r="AW178" s="11" t="s">
        <v>5</v>
      </c>
      <c r="AX178" s="11" t="s">
        <v>82</v>
      </c>
      <c r="AY178" s="213" t="s">
        <v>144</v>
      </c>
    </row>
    <row r="179" spans="2:65" s="1" customFormat="1" ht="16.5" customHeight="1">
      <c r="B179" s="32"/>
      <c r="C179" s="177" t="s">
        <v>290</v>
      </c>
      <c r="D179" s="177" t="s">
        <v>147</v>
      </c>
      <c r="E179" s="178" t="s">
        <v>563</v>
      </c>
      <c r="F179" s="179" t="s">
        <v>564</v>
      </c>
      <c r="G179" s="180" t="s">
        <v>360</v>
      </c>
      <c r="H179" s="181">
        <v>154.488</v>
      </c>
      <c r="I179" s="182"/>
      <c r="J179" s="182"/>
      <c r="K179" s="183">
        <f>ROUND(P179*H179,2)</f>
        <v>0</v>
      </c>
      <c r="L179" s="179" t="s">
        <v>151</v>
      </c>
      <c r="M179" s="36"/>
      <c r="N179" s="184" t="s">
        <v>21</v>
      </c>
      <c r="O179" s="185" t="s">
        <v>51</v>
      </c>
      <c r="P179" s="186">
        <f>I179+J179</f>
        <v>0</v>
      </c>
      <c r="Q179" s="186">
        <f>ROUND(I179*H179,2)</f>
        <v>0</v>
      </c>
      <c r="R179" s="186">
        <f>ROUND(J179*H179,2)</f>
        <v>0</v>
      </c>
      <c r="S179" s="57"/>
      <c r="T179" s="187">
        <f>S179*H179</f>
        <v>0</v>
      </c>
      <c r="U179" s="187">
        <v>0</v>
      </c>
      <c r="V179" s="187">
        <f>U179*H179</f>
        <v>0</v>
      </c>
      <c r="W179" s="187">
        <v>0</v>
      </c>
      <c r="X179" s="188">
        <f>W179*H179</f>
        <v>0</v>
      </c>
      <c r="AR179" s="16" t="s">
        <v>159</v>
      </c>
      <c r="AT179" s="16" t="s">
        <v>147</v>
      </c>
      <c r="AU179" s="16" t="s">
        <v>91</v>
      </c>
      <c r="AY179" s="16" t="s">
        <v>144</v>
      </c>
      <c r="BE179" s="189">
        <f>IF(O179="základní",K179,0)</f>
        <v>0</v>
      </c>
      <c r="BF179" s="189">
        <f>IF(O179="snížená",K179,0)</f>
        <v>0</v>
      </c>
      <c r="BG179" s="189">
        <f>IF(O179="zákl. přenesená",K179,0)</f>
        <v>0</v>
      </c>
      <c r="BH179" s="189">
        <f>IF(O179="sníž. přenesená",K179,0)</f>
        <v>0</v>
      </c>
      <c r="BI179" s="189">
        <f>IF(O179="nulová",K179,0)</f>
        <v>0</v>
      </c>
      <c r="BJ179" s="16" t="s">
        <v>23</v>
      </c>
      <c r="BK179" s="189">
        <f>ROUND(P179*H179,2)</f>
        <v>0</v>
      </c>
      <c r="BL179" s="16" t="s">
        <v>159</v>
      </c>
      <c r="BM179" s="16" t="s">
        <v>565</v>
      </c>
    </row>
    <row r="180" spans="2:65" s="1" customFormat="1" ht="58.5">
      <c r="B180" s="32"/>
      <c r="C180" s="33"/>
      <c r="D180" s="190" t="s">
        <v>153</v>
      </c>
      <c r="E180" s="33"/>
      <c r="F180" s="191" t="s">
        <v>566</v>
      </c>
      <c r="G180" s="33"/>
      <c r="H180" s="33"/>
      <c r="I180" s="101"/>
      <c r="J180" s="101"/>
      <c r="K180" s="33"/>
      <c r="L180" s="33"/>
      <c r="M180" s="36"/>
      <c r="N180" s="192"/>
      <c r="O180" s="57"/>
      <c r="P180" s="57"/>
      <c r="Q180" s="57"/>
      <c r="R180" s="57"/>
      <c r="S180" s="57"/>
      <c r="T180" s="57"/>
      <c r="U180" s="57"/>
      <c r="V180" s="57"/>
      <c r="W180" s="57"/>
      <c r="X180" s="58"/>
      <c r="AT180" s="16" t="s">
        <v>153</v>
      </c>
      <c r="AU180" s="16" t="s">
        <v>91</v>
      </c>
    </row>
    <row r="181" spans="2:65" s="1" customFormat="1" ht="16.5" customHeight="1">
      <c r="B181" s="32"/>
      <c r="C181" s="177" t="s">
        <v>294</v>
      </c>
      <c r="D181" s="177" t="s">
        <v>147</v>
      </c>
      <c r="E181" s="178" t="s">
        <v>567</v>
      </c>
      <c r="F181" s="179" t="s">
        <v>568</v>
      </c>
      <c r="G181" s="180" t="s">
        <v>360</v>
      </c>
      <c r="H181" s="181">
        <v>617.952</v>
      </c>
      <c r="I181" s="182"/>
      <c r="J181" s="182"/>
      <c r="K181" s="183">
        <f>ROUND(P181*H181,2)</f>
        <v>0</v>
      </c>
      <c r="L181" s="179" t="s">
        <v>151</v>
      </c>
      <c r="M181" s="36"/>
      <c r="N181" s="184" t="s">
        <v>21</v>
      </c>
      <c r="O181" s="185" t="s">
        <v>51</v>
      </c>
      <c r="P181" s="186">
        <f>I181+J181</f>
        <v>0</v>
      </c>
      <c r="Q181" s="186">
        <f>ROUND(I181*H181,2)</f>
        <v>0</v>
      </c>
      <c r="R181" s="186">
        <f>ROUND(J181*H181,2)</f>
        <v>0</v>
      </c>
      <c r="S181" s="57"/>
      <c r="T181" s="187">
        <f>S181*H181</f>
        <v>0</v>
      </c>
      <c r="U181" s="187">
        <v>0</v>
      </c>
      <c r="V181" s="187">
        <f>U181*H181</f>
        <v>0</v>
      </c>
      <c r="W181" s="187">
        <v>0</v>
      </c>
      <c r="X181" s="188">
        <f>W181*H181</f>
        <v>0</v>
      </c>
      <c r="AR181" s="16" t="s">
        <v>159</v>
      </c>
      <c r="AT181" s="16" t="s">
        <v>147</v>
      </c>
      <c r="AU181" s="16" t="s">
        <v>91</v>
      </c>
      <c r="AY181" s="16" t="s">
        <v>144</v>
      </c>
      <c r="BE181" s="189">
        <f>IF(O181="základní",K181,0)</f>
        <v>0</v>
      </c>
      <c r="BF181" s="189">
        <f>IF(O181="snížená",K181,0)</f>
        <v>0</v>
      </c>
      <c r="BG181" s="189">
        <f>IF(O181="zákl. přenesená",K181,0)</f>
        <v>0</v>
      </c>
      <c r="BH181" s="189">
        <f>IF(O181="sníž. přenesená",K181,0)</f>
        <v>0</v>
      </c>
      <c r="BI181" s="189">
        <f>IF(O181="nulová",K181,0)</f>
        <v>0</v>
      </c>
      <c r="BJ181" s="16" t="s">
        <v>23</v>
      </c>
      <c r="BK181" s="189">
        <f>ROUND(P181*H181,2)</f>
        <v>0</v>
      </c>
      <c r="BL181" s="16" t="s">
        <v>159</v>
      </c>
      <c r="BM181" s="16" t="s">
        <v>569</v>
      </c>
    </row>
    <row r="182" spans="2:65" s="1" customFormat="1" ht="58.5">
      <c r="B182" s="32"/>
      <c r="C182" s="33"/>
      <c r="D182" s="190" t="s">
        <v>153</v>
      </c>
      <c r="E182" s="33"/>
      <c r="F182" s="191" t="s">
        <v>566</v>
      </c>
      <c r="G182" s="33"/>
      <c r="H182" s="33"/>
      <c r="I182" s="101"/>
      <c r="J182" s="101"/>
      <c r="K182" s="33"/>
      <c r="L182" s="33"/>
      <c r="M182" s="36"/>
      <c r="N182" s="192"/>
      <c r="O182" s="57"/>
      <c r="P182" s="57"/>
      <c r="Q182" s="57"/>
      <c r="R182" s="57"/>
      <c r="S182" s="57"/>
      <c r="T182" s="57"/>
      <c r="U182" s="57"/>
      <c r="V182" s="57"/>
      <c r="W182" s="57"/>
      <c r="X182" s="58"/>
      <c r="AT182" s="16" t="s">
        <v>153</v>
      </c>
      <c r="AU182" s="16" t="s">
        <v>91</v>
      </c>
    </row>
    <row r="183" spans="2:65" s="11" customFormat="1" ht="11.25">
      <c r="B183" s="203"/>
      <c r="C183" s="204"/>
      <c r="D183" s="190" t="s">
        <v>161</v>
      </c>
      <c r="E183" s="204"/>
      <c r="F183" s="206" t="s">
        <v>570</v>
      </c>
      <c r="G183" s="204"/>
      <c r="H183" s="207">
        <v>617.952</v>
      </c>
      <c r="I183" s="208"/>
      <c r="J183" s="208"/>
      <c r="K183" s="204"/>
      <c r="L183" s="204"/>
      <c r="M183" s="209"/>
      <c r="N183" s="210"/>
      <c r="O183" s="211"/>
      <c r="P183" s="211"/>
      <c r="Q183" s="211"/>
      <c r="R183" s="211"/>
      <c r="S183" s="211"/>
      <c r="T183" s="211"/>
      <c r="U183" s="211"/>
      <c r="V183" s="211"/>
      <c r="W183" s="211"/>
      <c r="X183" s="212"/>
      <c r="AT183" s="213" t="s">
        <v>161</v>
      </c>
      <c r="AU183" s="213" t="s">
        <v>91</v>
      </c>
      <c r="AV183" s="11" t="s">
        <v>91</v>
      </c>
      <c r="AW183" s="11" t="s">
        <v>4</v>
      </c>
      <c r="AX183" s="11" t="s">
        <v>23</v>
      </c>
      <c r="AY183" s="213" t="s">
        <v>144</v>
      </c>
    </row>
    <row r="184" spans="2:65" s="1" customFormat="1" ht="16.5" customHeight="1">
      <c r="B184" s="32"/>
      <c r="C184" s="177" t="s">
        <v>298</v>
      </c>
      <c r="D184" s="177" t="s">
        <v>147</v>
      </c>
      <c r="E184" s="178" t="s">
        <v>571</v>
      </c>
      <c r="F184" s="179" t="s">
        <v>572</v>
      </c>
      <c r="G184" s="180" t="s">
        <v>360</v>
      </c>
      <c r="H184" s="181">
        <v>154.488</v>
      </c>
      <c r="I184" s="182"/>
      <c r="J184" s="182"/>
      <c r="K184" s="183">
        <f>ROUND(P184*H184,2)</f>
        <v>0</v>
      </c>
      <c r="L184" s="179" t="s">
        <v>21</v>
      </c>
      <c r="M184" s="36"/>
      <c r="N184" s="184" t="s">
        <v>21</v>
      </c>
      <c r="O184" s="185" t="s">
        <v>51</v>
      </c>
      <c r="P184" s="186">
        <f>I184+J184</f>
        <v>0</v>
      </c>
      <c r="Q184" s="186">
        <f>ROUND(I184*H184,2)</f>
        <v>0</v>
      </c>
      <c r="R184" s="186">
        <f>ROUND(J184*H184,2)</f>
        <v>0</v>
      </c>
      <c r="S184" s="57"/>
      <c r="T184" s="187">
        <f>S184*H184</f>
        <v>0</v>
      </c>
      <c r="U184" s="187">
        <v>0</v>
      </c>
      <c r="V184" s="187">
        <f>U184*H184</f>
        <v>0</v>
      </c>
      <c r="W184" s="187">
        <v>0</v>
      </c>
      <c r="X184" s="188">
        <f>W184*H184</f>
        <v>0</v>
      </c>
      <c r="AR184" s="16" t="s">
        <v>159</v>
      </c>
      <c r="AT184" s="16" t="s">
        <v>147</v>
      </c>
      <c r="AU184" s="16" t="s">
        <v>91</v>
      </c>
      <c r="AY184" s="16" t="s">
        <v>144</v>
      </c>
      <c r="BE184" s="189">
        <f>IF(O184="základní",K184,0)</f>
        <v>0</v>
      </c>
      <c r="BF184" s="189">
        <f>IF(O184="snížená",K184,0)</f>
        <v>0</v>
      </c>
      <c r="BG184" s="189">
        <f>IF(O184="zákl. přenesená",K184,0)</f>
        <v>0</v>
      </c>
      <c r="BH184" s="189">
        <f>IF(O184="sníž. přenesená",K184,0)</f>
        <v>0</v>
      </c>
      <c r="BI184" s="189">
        <f>IF(O184="nulová",K184,0)</f>
        <v>0</v>
      </c>
      <c r="BJ184" s="16" t="s">
        <v>23</v>
      </c>
      <c r="BK184" s="189">
        <f>ROUND(P184*H184,2)</f>
        <v>0</v>
      </c>
      <c r="BL184" s="16" t="s">
        <v>159</v>
      </c>
      <c r="BM184" s="16" t="s">
        <v>573</v>
      </c>
    </row>
    <row r="185" spans="2:65" s="1" customFormat="1" ht="16.5" customHeight="1">
      <c r="B185" s="32"/>
      <c r="C185" s="177" t="s">
        <v>302</v>
      </c>
      <c r="D185" s="177" t="s">
        <v>147</v>
      </c>
      <c r="E185" s="178" t="s">
        <v>574</v>
      </c>
      <c r="F185" s="179" t="s">
        <v>575</v>
      </c>
      <c r="G185" s="180" t="s">
        <v>360</v>
      </c>
      <c r="H185" s="181">
        <v>31.1</v>
      </c>
      <c r="I185" s="182"/>
      <c r="J185" s="182"/>
      <c r="K185" s="183">
        <f>ROUND(P185*H185,2)</f>
        <v>0</v>
      </c>
      <c r="L185" s="179" t="s">
        <v>151</v>
      </c>
      <c r="M185" s="36"/>
      <c r="N185" s="184" t="s">
        <v>21</v>
      </c>
      <c r="O185" s="185" t="s">
        <v>51</v>
      </c>
      <c r="P185" s="186">
        <f>I185+J185</f>
        <v>0</v>
      </c>
      <c r="Q185" s="186">
        <f>ROUND(I185*H185,2)</f>
        <v>0</v>
      </c>
      <c r="R185" s="186">
        <f>ROUND(J185*H185,2)</f>
        <v>0</v>
      </c>
      <c r="S185" s="57"/>
      <c r="T185" s="187">
        <f>S185*H185</f>
        <v>0</v>
      </c>
      <c r="U185" s="187">
        <v>0</v>
      </c>
      <c r="V185" s="187">
        <f>U185*H185</f>
        <v>0</v>
      </c>
      <c r="W185" s="187">
        <v>0</v>
      </c>
      <c r="X185" s="188">
        <f>W185*H185</f>
        <v>0</v>
      </c>
      <c r="AR185" s="16" t="s">
        <v>159</v>
      </c>
      <c r="AT185" s="16" t="s">
        <v>147</v>
      </c>
      <c r="AU185" s="16" t="s">
        <v>91</v>
      </c>
      <c r="AY185" s="16" t="s">
        <v>144</v>
      </c>
      <c r="BE185" s="189">
        <f>IF(O185="základní",K185,0)</f>
        <v>0</v>
      </c>
      <c r="BF185" s="189">
        <f>IF(O185="snížená",K185,0)</f>
        <v>0</v>
      </c>
      <c r="BG185" s="189">
        <f>IF(O185="zákl. přenesená",K185,0)</f>
        <v>0</v>
      </c>
      <c r="BH185" s="189">
        <f>IF(O185="sníž. přenesená",K185,0)</f>
        <v>0</v>
      </c>
      <c r="BI185" s="189">
        <f>IF(O185="nulová",K185,0)</f>
        <v>0</v>
      </c>
      <c r="BJ185" s="16" t="s">
        <v>23</v>
      </c>
      <c r="BK185" s="189">
        <f>ROUND(P185*H185,2)</f>
        <v>0</v>
      </c>
      <c r="BL185" s="16" t="s">
        <v>159</v>
      </c>
      <c r="BM185" s="16" t="s">
        <v>576</v>
      </c>
    </row>
    <row r="186" spans="2:65" s="1" customFormat="1" ht="68.25">
      <c r="B186" s="32"/>
      <c r="C186" s="33"/>
      <c r="D186" s="190" t="s">
        <v>153</v>
      </c>
      <c r="E186" s="33"/>
      <c r="F186" s="191" t="s">
        <v>577</v>
      </c>
      <c r="G186" s="33"/>
      <c r="H186" s="33"/>
      <c r="I186" s="101"/>
      <c r="J186" s="101"/>
      <c r="K186" s="33"/>
      <c r="L186" s="33"/>
      <c r="M186" s="36"/>
      <c r="N186" s="192"/>
      <c r="O186" s="57"/>
      <c r="P186" s="57"/>
      <c r="Q186" s="57"/>
      <c r="R186" s="57"/>
      <c r="S186" s="57"/>
      <c r="T186" s="57"/>
      <c r="U186" s="57"/>
      <c r="V186" s="57"/>
      <c r="W186" s="57"/>
      <c r="X186" s="58"/>
      <c r="AT186" s="16" t="s">
        <v>153</v>
      </c>
      <c r="AU186" s="16" t="s">
        <v>91</v>
      </c>
    </row>
    <row r="187" spans="2:65" s="1" customFormat="1" ht="16.5" customHeight="1">
      <c r="B187" s="32"/>
      <c r="C187" s="177" t="s">
        <v>306</v>
      </c>
      <c r="D187" s="177" t="s">
        <v>147</v>
      </c>
      <c r="E187" s="178" t="s">
        <v>578</v>
      </c>
      <c r="F187" s="179" t="s">
        <v>579</v>
      </c>
      <c r="G187" s="180" t="s">
        <v>360</v>
      </c>
      <c r="H187" s="181">
        <v>41.1</v>
      </c>
      <c r="I187" s="182"/>
      <c r="J187" s="182"/>
      <c r="K187" s="183">
        <f>ROUND(P187*H187,2)</f>
        <v>0</v>
      </c>
      <c r="L187" s="179" t="s">
        <v>151</v>
      </c>
      <c r="M187" s="36"/>
      <c r="N187" s="184" t="s">
        <v>21</v>
      </c>
      <c r="O187" s="185" t="s">
        <v>51</v>
      </c>
      <c r="P187" s="186">
        <f>I187+J187</f>
        <v>0</v>
      </c>
      <c r="Q187" s="186">
        <f>ROUND(I187*H187,2)</f>
        <v>0</v>
      </c>
      <c r="R187" s="186">
        <f>ROUND(J187*H187,2)</f>
        <v>0</v>
      </c>
      <c r="S187" s="57"/>
      <c r="T187" s="187">
        <f>S187*H187</f>
        <v>0</v>
      </c>
      <c r="U187" s="187">
        <v>0</v>
      </c>
      <c r="V187" s="187">
        <f>U187*H187</f>
        <v>0</v>
      </c>
      <c r="W187" s="187">
        <v>0</v>
      </c>
      <c r="X187" s="188">
        <f>W187*H187</f>
        <v>0</v>
      </c>
      <c r="AR187" s="16" t="s">
        <v>159</v>
      </c>
      <c r="AT187" s="16" t="s">
        <v>147</v>
      </c>
      <c r="AU187" s="16" t="s">
        <v>91</v>
      </c>
      <c r="AY187" s="16" t="s">
        <v>144</v>
      </c>
      <c r="BE187" s="189">
        <f>IF(O187="základní",K187,0)</f>
        <v>0</v>
      </c>
      <c r="BF187" s="189">
        <f>IF(O187="snížená",K187,0)</f>
        <v>0</v>
      </c>
      <c r="BG187" s="189">
        <f>IF(O187="zákl. přenesená",K187,0)</f>
        <v>0</v>
      </c>
      <c r="BH187" s="189">
        <f>IF(O187="sníž. přenesená",K187,0)</f>
        <v>0</v>
      </c>
      <c r="BI187" s="189">
        <f>IF(O187="nulová",K187,0)</f>
        <v>0</v>
      </c>
      <c r="BJ187" s="16" t="s">
        <v>23</v>
      </c>
      <c r="BK187" s="189">
        <f>ROUND(P187*H187,2)</f>
        <v>0</v>
      </c>
      <c r="BL187" s="16" t="s">
        <v>159</v>
      </c>
      <c r="BM187" s="16" t="s">
        <v>580</v>
      </c>
    </row>
    <row r="188" spans="2:65" s="1" customFormat="1" ht="68.25">
      <c r="B188" s="32"/>
      <c r="C188" s="33"/>
      <c r="D188" s="190" t="s">
        <v>153</v>
      </c>
      <c r="E188" s="33"/>
      <c r="F188" s="191" t="s">
        <v>577</v>
      </c>
      <c r="G188" s="33"/>
      <c r="H188" s="33"/>
      <c r="I188" s="101"/>
      <c r="J188" s="101"/>
      <c r="K188" s="33"/>
      <c r="L188" s="33"/>
      <c r="M188" s="36"/>
      <c r="N188" s="192"/>
      <c r="O188" s="57"/>
      <c r="P188" s="57"/>
      <c r="Q188" s="57"/>
      <c r="R188" s="57"/>
      <c r="S188" s="57"/>
      <c r="T188" s="57"/>
      <c r="U188" s="57"/>
      <c r="V188" s="57"/>
      <c r="W188" s="57"/>
      <c r="X188" s="58"/>
      <c r="AT188" s="16" t="s">
        <v>153</v>
      </c>
      <c r="AU188" s="16" t="s">
        <v>91</v>
      </c>
    </row>
    <row r="189" spans="2:65" s="1" customFormat="1" ht="16.5" customHeight="1">
      <c r="B189" s="32"/>
      <c r="C189" s="177" t="s">
        <v>310</v>
      </c>
      <c r="D189" s="177" t="s">
        <v>147</v>
      </c>
      <c r="E189" s="178" t="s">
        <v>574</v>
      </c>
      <c r="F189" s="179" t="s">
        <v>575</v>
      </c>
      <c r="G189" s="180" t="s">
        <v>360</v>
      </c>
      <c r="H189" s="181">
        <v>82.4</v>
      </c>
      <c r="I189" s="182"/>
      <c r="J189" s="182"/>
      <c r="K189" s="183">
        <f>ROUND(P189*H189,2)</f>
        <v>0</v>
      </c>
      <c r="L189" s="179" t="s">
        <v>151</v>
      </c>
      <c r="M189" s="36"/>
      <c r="N189" s="184" t="s">
        <v>21</v>
      </c>
      <c r="O189" s="185" t="s">
        <v>51</v>
      </c>
      <c r="P189" s="186">
        <f>I189+J189</f>
        <v>0</v>
      </c>
      <c r="Q189" s="186">
        <f>ROUND(I189*H189,2)</f>
        <v>0</v>
      </c>
      <c r="R189" s="186">
        <f>ROUND(J189*H189,2)</f>
        <v>0</v>
      </c>
      <c r="S189" s="57"/>
      <c r="T189" s="187">
        <f>S189*H189</f>
        <v>0</v>
      </c>
      <c r="U189" s="187">
        <v>0</v>
      </c>
      <c r="V189" s="187">
        <f>U189*H189</f>
        <v>0</v>
      </c>
      <c r="W189" s="187">
        <v>0</v>
      </c>
      <c r="X189" s="188">
        <f>W189*H189</f>
        <v>0</v>
      </c>
      <c r="AR189" s="16" t="s">
        <v>159</v>
      </c>
      <c r="AT189" s="16" t="s">
        <v>147</v>
      </c>
      <c r="AU189" s="16" t="s">
        <v>91</v>
      </c>
      <c r="AY189" s="16" t="s">
        <v>144</v>
      </c>
      <c r="BE189" s="189">
        <f>IF(O189="základní",K189,0)</f>
        <v>0</v>
      </c>
      <c r="BF189" s="189">
        <f>IF(O189="snížená",K189,0)</f>
        <v>0</v>
      </c>
      <c r="BG189" s="189">
        <f>IF(O189="zákl. přenesená",K189,0)</f>
        <v>0</v>
      </c>
      <c r="BH189" s="189">
        <f>IF(O189="sníž. přenesená",K189,0)</f>
        <v>0</v>
      </c>
      <c r="BI189" s="189">
        <f>IF(O189="nulová",K189,0)</f>
        <v>0</v>
      </c>
      <c r="BJ189" s="16" t="s">
        <v>23</v>
      </c>
      <c r="BK189" s="189">
        <f>ROUND(P189*H189,2)</f>
        <v>0</v>
      </c>
      <c r="BL189" s="16" t="s">
        <v>159</v>
      </c>
      <c r="BM189" s="16" t="s">
        <v>581</v>
      </c>
    </row>
    <row r="190" spans="2:65" s="1" customFormat="1" ht="68.25">
      <c r="B190" s="32"/>
      <c r="C190" s="33"/>
      <c r="D190" s="190" t="s">
        <v>153</v>
      </c>
      <c r="E190" s="33"/>
      <c r="F190" s="191" t="s">
        <v>577</v>
      </c>
      <c r="G190" s="33"/>
      <c r="H190" s="33"/>
      <c r="I190" s="101"/>
      <c r="J190" s="101"/>
      <c r="K190" s="33"/>
      <c r="L190" s="33"/>
      <c r="M190" s="36"/>
      <c r="N190" s="192"/>
      <c r="O190" s="57"/>
      <c r="P190" s="57"/>
      <c r="Q190" s="57"/>
      <c r="R190" s="57"/>
      <c r="S190" s="57"/>
      <c r="T190" s="57"/>
      <c r="U190" s="57"/>
      <c r="V190" s="57"/>
      <c r="W190" s="57"/>
      <c r="X190" s="58"/>
      <c r="AT190" s="16" t="s">
        <v>153</v>
      </c>
      <c r="AU190" s="16" t="s">
        <v>91</v>
      </c>
    </row>
    <row r="191" spans="2:65" s="10" customFormat="1" ht="22.9" customHeight="1">
      <c r="B191" s="160"/>
      <c r="C191" s="161"/>
      <c r="D191" s="162" t="s">
        <v>81</v>
      </c>
      <c r="E191" s="175" t="s">
        <v>355</v>
      </c>
      <c r="F191" s="175" t="s">
        <v>356</v>
      </c>
      <c r="G191" s="161"/>
      <c r="H191" s="161"/>
      <c r="I191" s="164"/>
      <c r="J191" s="164"/>
      <c r="K191" s="176">
        <f>BK191</f>
        <v>0</v>
      </c>
      <c r="L191" s="161"/>
      <c r="M191" s="166"/>
      <c r="N191" s="167"/>
      <c r="O191" s="168"/>
      <c r="P191" s="168"/>
      <c r="Q191" s="169">
        <f>SUM(Q192:Q193)</f>
        <v>0</v>
      </c>
      <c r="R191" s="169">
        <f>SUM(R192:R193)</f>
        <v>0</v>
      </c>
      <c r="S191" s="168"/>
      <c r="T191" s="170">
        <f>SUM(T192:T193)</f>
        <v>0</v>
      </c>
      <c r="U191" s="168"/>
      <c r="V191" s="170">
        <f>SUM(V192:V193)</f>
        <v>0</v>
      </c>
      <c r="W191" s="168"/>
      <c r="X191" s="171">
        <f>SUM(X192:X193)</f>
        <v>0</v>
      </c>
      <c r="AR191" s="172" t="s">
        <v>23</v>
      </c>
      <c r="AT191" s="173" t="s">
        <v>81</v>
      </c>
      <c r="AU191" s="173" t="s">
        <v>23</v>
      </c>
      <c r="AY191" s="172" t="s">
        <v>144</v>
      </c>
      <c r="BK191" s="174">
        <f>SUM(BK192:BK193)</f>
        <v>0</v>
      </c>
    </row>
    <row r="192" spans="2:65" s="1" customFormat="1" ht="16.5" customHeight="1">
      <c r="B192" s="32"/>
      <c r="C192" s="177" t="s">
        <v>582</v>
      </c>
      <c r="D192" s="177" t="s">
        <v>147</v>
      </c>
      <c r="E192" s="178" t="s">
        <v>583</v>
      </c>
      <c r="F192" s="179" t="s">
        <v>584</v>
      </c>
      <c r="G192" s="180" t="s">
        <v>360</v>
      </c>
      <c r="H192" s="181">
        <v>12</v>
      </c>
      <c r="I192" s="182"/>
      <c r="J192" s="182"/>
      <c r="K192" s="183">
        <f>ROUND(P192*H192,2)</f>
        <v>0</v>
      </c>
      <c r="L192" s="179" t="s">
        <v>151</v>
      </c>
      <c r="M192" s="36"/>
      <c r="N192" s="184" t="s">
        <v>21</v>
      </c>
      <c r="O192" s="185" t="s">
        <v>51</v>
      </c>
      <c r="P192" s="186">
        <f>I192+J192</f>
        <v>0</v>
      </c>
      <c r="Q192" s="186">
        <f>ROUND(I192*H192,2)</f>
        <v>0</v>
      </c>
      <c r="R192" s="186">
        <f>ROUND(J192*H192,2)</f>
        <v>0</v>
      </c>
      <c r="S192" s="57"/>
      <c r="T192" s="187">
        <f>S192*H192</f>
        <v>0</v>
      </c>
      <c r="U192" s="187">
        <v>0</v>
      </c>
      <c r="V192" s="187">
        <f>U192*H192</f>
        <v>0</v>
      </c>
      <c r="W192" s="187">
        <v>0</v>
      </c>
      <c r="X192" s="188">
        <f>W192*H192</f>
        <v>0</v>
      </c>
      <c r="AR192" s="16" t="s">
        <v>159</v>
      </c>
      <c r="AT192" s="16" t="s">
        <v>147</v>
      </c>
      <c r="AU192" s="16" t="s">
        <v>91</v>
      </c>
      <c r="AY192" s="16" t="s">
        <v>144</v>
      </c>
      <c r="BE192" s="189">
        <f>IF(O192="základní",K192,0)</f>
        <v>0</v>
      </c>
      <c r="BF192" s="189">
        <f>IF(O192="snížená",K192,0)</f>
        <v>0</v>
      </c>
      <c r="BG192" s="189">
        <f>IF(O192="zákl. přenesená",K192,0)</f>
        <v>0</v>
      </c>
      <c r="BH192" s="189">
        <f>IF(O192="sníž. přenesená",K192,0)</f>
        <v>0</v>
      </c>
      <c r="BI192" s="189">
        <f>IF(O192="nulová",K192,0)</f>
        <v>0</v>
      </c>
      <c r="BJ192" s="16" t="s">
        <v>23</v>
      </c>
      <c r="BK192" s="189">
        <f>ROUND(P192*H192,2)</f>
        <v>0</v>
      </c>
      <c r="BL192" s="16" t="s">
        <v>159</v>
      </c>
      <c r="BM192" s="16" t="s">
        <v>585</v>
      </c>
    </row>
    <row r="193" spans="2:65" s="1" customFormat="1" ht="16.5" customHeight="1">
      <c r="B193" s="32"/>
      <c r="C193" s="177" t="s">
        <v>586</v>
      </c>
      <c r="D193" s="177" t="s">
        <v>147</v>
      </c>
      <c r="E193" s="178" t="s">
        <v>587</v>
      </c>
      <c r="F193" s="179" t="s">
        <v>588</v>
      </c>
      <c r="G193" s="180" t="s">
        <v>360</v>
      </c>
      <c r="H193" s="181">
        <v>12</v>
      </c>
      <c r="I193" s="182"/>
      <c r="J193" s="182"/>
      <c r="K193" s="183">
        <f>ROUND(P193*H193,2)</f>
        <v>0</v>
      </c>
      <c r="L193" s="179" t="s">
        <v>151</v>
      </c>
      <c r="M193" s="36"/>
      <c r="N193" s="184" t="s">
        <v>21</v>
      </c>
      <c r="O193" s="185" t="s">
        <v>51</v>
      </c>
      <c r="P193" s="186">
        <f>I193+J193</f>
        <v>0</v>
      </c>
      <c r="Q193" s="186">
        <f>ROUND(I193*H193,2)</f>
        <v>0</v>
      </c>
      <c r="R193" s="186">
        <f>ROUND(J193*H193,2)</f>
        <v>0</v>
      </c>
      <c r="S193" s="57"/>
      <c r="T193" s="187">
        <f>S193*H193</f>
        <v>0</v>
      </c>
      <c r="U193" s="187">
        <v>0</v>
      </c>
      <c r="V193" s="187">
        <f>U193*H193</f>
        <v>0</v>
      </c>
      <c r="W193" s="187">
        <v>0</v>
      </c>
      <c r="X193" s="188">
        <f>W193*H193</f>
        <v>0</v>
      </c>
      <c r="AR193" s="16" t="s">
        <v>159</v>
      </c>
      <c r="AT193" s="16" t="s">
        <v>147</v>
      </c>
      <c r="AU193" s="16" t="s">
        <v>91</v>
      </c>
      <c r="AY193" s="16" t="s">
        <v>144</v>
      </c>
      <c r="BE193" s="189">
        <f>IF(O193="základní",K193,0)</f>
        <v>0</v>
      </c>
      <c r="BF193" s="189">
        <f>IF(O193="snížená",K193,0)</f>
        <v>0</v>
      </c>
      <c r="BG193" s="189">
        <f>IF(O193="zákl. přenesená",K193,0)</f>
        <v>0</v>
      </c>
      <c r="BH193" s="189">
        <f>IF(O193="sníž. přenesená",K193,0)</f>
        <v>0</v>
      </c>
      <c r="BI193" s="189">
        <f>IF(O193="nulová",K193,0)</f>
        <v>0</v>
      </c>
      <c r="BJ193" s="16" t="s">
        <v>23</v>
      </c>
      <c r="BK193" s="189">
        <f>ROUND(P193*H193,2)</f>
        <v>0</v>
      </c>
      <c r="BL193" s="16" t="s">
        <v>159</v>
      </c>
      <c r="BM193" s="16" t="s">
        <v>589</v>
      </c>
    </row>
    <row r="194" spans="2:65" s="10" customFormat="1" ht="25.9" customHeight="1">
      <c r="B194" s="160"/>
      <c r="C194" s="161"/>
      <c r="D194" s="162" t="s">
        <v>81</v>
      </c>
      <c r="E194" s="163" t="s">
        <v>156</v>
      </c>
      <c r="F194" s="163" t="s">
        <v>590</v>
      </c>
      <c r="G194" s="161"/>
      <c r="H194" s="161"/>
      <c r="I194" s="164"/>
      <c r="J194" s="164"/>
      <c r="K194" s="165">
        <f>BK194</f>
        <v>0</v>
      </c>
      <c r="L194" s="161"/>
      <c r="M194" s="166"/>
      <c r="N194" s="167"/>
      <c r="O194" s="168"/>
      <c r="P194" s="168"/>
      <c r="Q194" s="169">
        <f>Q195+Q199</f>
        <v>0</v>
      </c>
      <c r="R194" s="169">
        <f>R195+R199</f>
        <v>0</v>
      </c>
      <c r="S194" s="168"/>
      <c r="T194" s="170">
        <f>T195+T199</f>
        <v>0</v>
      </c>
      <c r="U194" s="168"/>
      <c r="V194" s="170">
        <f>V195+V199</f>
        <v>0.11812</v>
      </c>
      <c r="W194" s="168"/>
      <c r="X194" s="171">
        <f>X195+X199</f>
        <v>0</v>
      </c>
      <c r="AR194" s="172" t="s">
        <v>155</v>
      </c>
      <c r="AT194" s="173" t="s">
        <v>81</v>
      </c>
      <c r="AU194" s="173" t="s">
        <v>82</v>
      </c>
      <c r="AY194" s="172" t="s">
        <v>144</v>
      </c>
      <c r="BK194" s="174">
        <f>BK195+BK199</f>
        <v>0</v>
      </c>
    </row>
    <row r="195" spans="2:65" s="10" customFormat="1" ht="22.9" customHeight="1">
      <c r="B195" s="160"/>
      <c r="C195" s="161"/>
      <c r="D195" s="162" t="s">
        <v>81</v>
      </c>
      <c r="E195" s="175" t="s">
        <v>591</v>
      </c>
      <c r="F195" s="175" t="s">
        <v>592</v>
      </c>
      <c r="G195" s="161"/>
      <c r="H195" s="161"/>
      <c r="I195" s="164"/>
      <c r="J195" s="164"/>
      <c r="K195" s="176">
        <f>BK195</f>
        <v>0</v>
      </c>
      <c r="L195" s="161"/>
      <c r="M195" s="166"/>
      <c r="N195" s="167"/>
      <c r="O195" s="168"/>
      <c r="P195" s="168"/>
      <c r="Q195" s="169">
        <f>SUM(Q196:Q198)</f>
        <v>0</v>
      </c>
      <c r="R195" s="169">
        <f>SUM(R196:R198)</f>
        <v>0</v>
      </c>
      <c r="S195" s="168"/>
      <c r="T195" s="170">
        <f>SUM(T196:T198)</f>
        <v>0</v>
      </c>
      <c r="U195" s="168"/>
      <c r="V195" s="170">
        <f>SUM(V196:V198)</f>
        <v>3.3119999999999997E-2</v>
      </c>
      <c r="W195" s="168"/>
      <c r="X195" s="171">
        <f>SUM(X196:X198)</f>
        <v>0</v>
      </c>
      <c r="AR195" s="172" t="s">
        <v>155</v>
      </c>
      <c r="AT195" s="173" t="s">
        <v>81</v>
      </c>
      <c r="AU195" s="173" t="s">
        <v>23</v>
      </c>
      <c r="AY195" s="172" t="s">
        <v>144</v>
      </c>
      <c r="BK195" s="174">
        <f>SUM(BK196:BK198)</f>
        <v>0</v>
      </c>
    </row>
    <row r="196" spans="2:65" s="1" customFormat="1" ht="22.5" customHeight="1">
      <c r="B196" s="32"/>
      <c r="C196" s="177" t="s">
        <v>593</v>
      </c>
      <c r="D196" s="177" t="s">
        <v>147</v>
      </c>
      <c r="E196" s="178" t="s">
        <v>594</v>
      </c>
      <c r="F196" s="179" t="s">
        <v>595</v>
      </c>
      <c r="G196" s="180" t="s">
        <v>225</v>
      </c>
      <c r="H196" s="181">
        <v>180</v>
      </c>
      <c r="I196" s="182"/>
      <c r="J196" s="182"/>
      <c r="K196" s="183">
        <f>ROUND(P196*H196,2)</f>
        <v>0</v>
      </c>
      <c r="L196" s="179" t="s">
        <v>151</v>
      </c>
      <c r="M196" s="36"/>
      <c r="N196" s="184" t="s">
        <v>21</v>
      </c>
      <c r="O196" s="185" t="s">
        <v>51</v>
      </c>
      <c r="P196" s="186">
        <f>I196+J196</f>
        <v>0</v>
      </c>
      <c r="Q196" s="186">
        <f>ROUND(I196*H196,2)</f>
        <v>0</v>
      </c>
      <c r="R196" s="186">
        <f>ROUND(J196*H196,2)</f>
        <v>0</v>
      </c>
      <c r="S196" s="57"/>
      <c r="T196" s="187">
        <f>S196*H196</f>
        <v>0</v>
      </c>
      <c r="U196" s="187">
        <v>0</v>
      </c>
      <c r="V196" s="187">
        <f>U196*H196</f>
        <v>0</v>
      </c>
      <c r="W196" s="187">
        <v>0</v>
      </c>
      <c r="X196" s="188">
        <f>W196*H196</f>
        <v>0</v>
      </c>
      <c r="AR196" s="16" t="s">
        <v>596</v>
      </c>
      <c r="AT196" s="16" t="s">
        <v>147</v>
      </c>
      <c r="AU196" s="16" t="s">
        <v>91</v>
      </c>
      <c r="AY196" s="16" t="s">
        <v>144</v>
      </c>
      <c r="BE196" s="189">
        <f>IF(O196="základní",K196,0)</f>
        <v>0</v>
      </c>
      <c r="BF196" s="189">
        <f>IF(O196="snížená",K196,0)</f>
        <v>0</v>
      </c>
      <c r="BG196" s="189">
        <f>IF(O196="zákl. přenesená",K196,0)</f>
        <v>0</v>
      </c>
      <c r="BH196" s="189">
        <f>IF(O196="sníž. přenesená",K196,0)</f>
        <v>0</v>
      </c>
      <c r="BI196" s="189">
        <f>IF(O196="nulová",K196,0)</f>
        <v>0</v>
      </c>
      <c r="BJ196" s="16" t="s">
        <v>23</v>
      </c>
      <c r="BK196" s="189">
        <f>ROUND(P196*H196,2)</f>
        <v>0</v>
      </c>
      <c r="BL196" s="16" t="s">
        <v>596</v>
      </c>
      <c r="BM196" s="16" t="s">
        <v>597</v>
      </c>
    </row>
    <row r="197" spans="2:65" s="1" customFormat="1" ht="16.5" customHeight="1">
      <c r="B197" s="32"/>
      <c r="C197" s="193" t="s">
        <v>598</v>
      </c>
      <c r="D197" s="193" t="s">
        <v>156</v>
      </c>
      <c r="E197" s="194" t="s">
        <v>599</v>
      </c>
      <c r="F197" s="195" t="s">
        <v>600</v>
      </c>
      <c r="G197" s="196" t="s">
        <v>601</v>
      </c>
      <c r="H197" s="197">
        <v>0.20699999999999999</v>
      </c>
      <c r="I197" s="198"/>
      <c r="J197" s="199"/>
      <c r="K197" s="200">
        <f>ROUND(P197*H197,2)</f>
        <v>0</v>
      </c>
      <c r="L197" s="195" t="s">
        <v>151</v>
      </c>
      <c r="M197" s="201"/>
      <c r="N197" s="202" t="s">
        <v>21</v>
      </c>
      <c r="O197" s="185" t="s">
        <v>51</v>
      </c>
      <c r="P197" s="186">
        <f>I197+J197</f>
        <v>0</v>
      </c>
      <c r="Q197" s="186">
        <f>ROUND(I197*H197,2)</f>
        <v>0</v>
      </c>
      <c r="R197" s="186">
        <f>ROUND(J197*H197,2)</f>
        <v>0</v>
      </c>
      <c r="S197" s="57"/>
      <c r="T197" s="187">
        <f>S197*H197</f>
        <v>0</v>
      </c>
      <c r="U197" s="187">
        <v>0.16</v>
      </c>
      <c r="V197" s="187">
        <f>U197*H197</f>
        <v>3.3119999999999997E-2</v>
      </c>
      <c r="W197" s="187">
        <v>0</v>
      </c>
      <c r="X197" s="188">
        <f>W197*H197</f>
        <v>0</v>
      </c>
      <c r="AR197" s="16" t="s">
        <v>602</v>
      </c>
      <c r="AT197" s="16" t="s">
        <v>156</v>
      </c>
      <c r="AU197" s="16" t="s">
        <v>91</v>
      </c>
      <c r="AY197" s="16" t="s">
        <v>144</v>
      </c>
      <c r="BE197" s="189">
        <f>IF(O197="základní",K197,0)</f>
        <v>0</v>
      </c>
      <c r="BF197" s="189">
        <f>IF(O197="snížená",K197,0)</f>
        <v>0</v>
      </c>
      <c r="BG197" s="189">
        <f>IF(O197="zákl. přenesená",K197,0)</f>
        <v>0</v>
      </c>
      <c r="BH197" s="189">
        <f>IF(O197="sníž. přenesená",K197,0)</f>
        <v>0</v>
      </c>
      <c r="BI197" s="189">
        <f>IF(O197="nulová",K197,0)</f>
        <v>0</v>
      </c>
      <c r="BJ197" s="16" t="s">
        <v>23</v>
      </c>
      <c r="BK197" s="189">
        <f>ROUND(P197*H197,2)</f>
        <v>0</v>
      </c>
      <c r="BL197" s="16" t="s">
        <v>602</v>
      </c>
      <c r="BM197" s="16" t="s">
        <v>603</v>
      </c>
    </row>
    <row r="198" spans="2:65" s="11" customFormat="1" ht="11.25">
      <c r="B198" s="203"/>
      <c r="C198" s="204"/>
      <c r="D198" s="190" t="s">
        <v>161</v>
      </c>
      <c r="E198" s="204"/>
      <c r="F198" s="206" t="s">
        <v>604</v>
      </c>
      <c r="G198" s="204"/>
      <c r="H198" s="207">
        <v>0.20699999999999999</v>
      </c>
      <c r="I198" s="208"/>
      <c r="J198" s="208"/>
      <c r="K198" s="204"/>
      <c r="L198" s="204"/>
      <c r="M198" s="209"/>
      <c r="N198" s="210"/>
      <c r="O198" s="211"/>
      <c r="P198" s="211"/>
      <c r="Q198" s="211"/>
      <c r="R198" s="211"/>
      <c r="S198" s="211"/>
      <c r="T198" s="211"/>
      <c r="U198" s="211"/>
      <c r="V198" s="211"/>
      <c r="W198" s="211"/>
      <c r="X198" s="212"/>
      <c r="AT198" s="213" t="s">
        <v>161</v>
      </c>
      <c r="AU198" s="213" t="s">
        <v>91</v>
      </c>
      <c r="AV198" s="11" t="s">
        <v>91</v>
      </c>
      <c r="AW198" s="11" t="s">
        <v>4</v>
      </c>
      <c r="AX198" s="11" t="s">
        <v>23</v>
      </c>
      <c r="AY198" s="213" t="s">
        <v>144</v>
      </c>
    </row>
    <row r="199" spans="2:65" s="10" customFormat="1" ht="22.9" customHeight="1">
      <c r="B199" s="160"/>
      <c r="C199" s="161"/>
      <c r="D199" s="162" t="s">
        <v>81</v>
      </c>
      <c r="E199" s="175" t="s">
        <v>605</v>
      </c>
      <c r="F199" s="175" t="s">
        <v>606</v>
      </c>
      <c r="G199" s="161"/>
      <c r="H199" s="161"/>
      <c r="I199" s="164"/>
      <c r="J199" s="164"/>
      <c r="K199" s="176">
        <f>BK199</f>
        <v>0</v>
      </c>
      <c r="L199" s="161"/>
      <c r="M199" s="166"/>
      <c r="N199" s="167"/>
      <c r="O199" s="168"/>
      <c r="P199" s="168"/>
      <c r="Q199" s="169">
        <f>SUM(Q200:Q202)</f>
        <v>0</v>
      </c>
      <c r="R199" s="169">
        <f>SUM(R200:R202)</f>
        <v>0</v>
      </c>
      <c r="S199" s="168"/>
      <c r="T199" s="170">
        <f>SUM(T200:T202)</f>
        <v>0</v>
      </c>
      <c r="U199" s="168"/>
      <c r="V199" s="170">
        <f>SUM(V200:V202)</f>
        <v>8.5000000000000006E-2</v>
      </c>
      <c r="W199" s="168"/>
      <c r="X199" s="171">
        <f>SUM(X200:X202)</f>
        <v>0</v>
      </c>
      <c r="AR199" s="172" t="s">
        <v>155</v>
      </c>
      <c r="AT199" s="173" t="s">
        <v>81</v>
      </c>
      <c r="AU199" s="173" t="s">
        <v>23</v>
      </c>
      <c r="AY199" s="172" t="s">
        <v>144</v>
      </c>
      <c r="BK199" s="174">
        <f>SUM(BK200:BK202)</f>
        <v>0</v>
      </c>
    </row>
    <row r="200" spans="2:65" s="1" customFormat="1" ht="16.5" customHeight="1">
      <c r="B200" s="32"/>
      <c r="C200" s="177" t="s">
        <v>607</v>
      </c>
      <c r="D200" s="177" t="s">
        <v>147</v>
      </c>
      <c r="E200" s="178" t="s">
        <v>608</v>
      </c>
      <c r="F200" s="179" t="s">
        <v>609</v>
      </c>
      <c r="G200" s="180" t="s">
        <v>225</v>
      </c>
      <c r="H200" s="181">
        <v>170</v>
      </c>
      <c r="I200" s="182"/>
      <c r="J200" s="182"/>
      <c r="K200" s="183">
        <f>ROUND(P200*H200,2)</f>
        <v>0</v>
      </c>
      <c r="L200" s="179" t="s">
        <v>151</v>
      </c>
      <c r="M200" s="36"/>
      <c r="N200" s="184" t="s">
        <v>21</v>
      </c>
      <c r="O200" s="185" t="s">
        <v>51</v>
      </c>
      <c r="P200" s="186">
        <f>I200+J200</f>
        <v>0</v>
      </c>
      <c r="Q200" s="186">
        <f>ROUND(I200*H200,2)</f>
        <v>0</v>
      </c>
      <c r="R200" s="186">
        <f>ROUND(J200*H200,2)</f>
        <v>0</v>
      </c>
      <c r="S200" s="57"/>
      <c r="T200" s="187">
        <f>S200*H200</f>
        <v>0</v>
      </c>
      <c r="U200" s="187">
        <v>0</v>
      </c>
      <c r="V200" s="187">
        <f>U200*H200</f>
        <v>0</v>
      </c>
      <c r="W200" s="187">
        <v>0</v>
      </c>
      <c r="X200" s="188">
        <f>W200*H200</f>
        <v>0</v>
      </c>
      <c r="AR200" s="16" t="s">
        <v>596</v>
      </c>
      <c r="AT200" s="16" t="s">
        <v>147</v>
      </c>
      <c r="AU200" s="16" t="s">
        <v>91</v>
      </c>
      <c r="AY200" s="16" t="s">
        <v>144</v>
      </c>
      <c r="BE200" s="189">
        <f>IF(O200="základní",K200,0)</f>
        <v>0</v>
      </c>
      <c r="BF200" s="189">
        <f>IF(O200="snížená",K200,0)</f>
        <v>0</v>
      </c>
      <c r="BG200" s="189">
        <f>IF(O200="zákl. přenesená",K200,0)</f>
        <v>0</v>
      </c>
      <c r="BH200" s="189">
        <f>IF(O200="sníž. přenesená",K200,0)</f>
        <v>0</v>
      </c>
      <c r="BI200" s="189">
        <f>IF(O200="nulová",K200,0)</f>
        <v>0</v>
      </c>
      <c r="BJ200" s="16" t="s">
        <v>23</v>
      </c>
      <c r="BK200" s="189">
        <f>ROUND(P200*H200,2)</f>
        <v>0</v>
      </c>
      <c r="BL200" s="16" t="s">
        <v>596</v>
      </c>
      <c r="BM200" s="16" t="s">
        <v>610</v>
      </c>
    </row>
    <row r="201" spans="2:65" s="11" customFormat="1" ht="11.25">
      <c r="B201" s="203"/>
      <c r="C201" s="204"/>
      <c r="D201" s="190" t="s">
        <v>161</v>
      </c>
      <c r="E201" s="205" t="s">
        <v>21</v>
      </c>
      <c r="F201" s="206" t="s">
        <v>611</v>
      </c>
      <c r="G201" s="204"/>
      <c r="H201" s="207">
        <v>170</v>
      </c>
      <c r="I201" s="208"/>
      <c r="J201" s="208"/>
      <c r="K201" s="204"/>
      <c r="L201" s="204"/>
      <c r="M201" s="209"/>
      <c r="N201" s="210"/>
      <c r="O201" s="211"/>
      <c r="P201" s="211"/>
      <c r="Q201" s="211"/>
      <c r="R201" s="211"/>
      <c r="S201" s="211"/>
      <c r="T201" s="211"/>
      <c r="U201" s="211"/>
      <c r="V201" s="211"/>
      <c r="W201" s="211"/>
      <c r="X201" s="212"/>
      <c r="AT201" s="213" t="s">
        <v>161</v>
      </c>
      <c r="AU201" s="213" t="s">
        <v>91</v>
      </c>
      <c r="AV201" s="11" t="s">
        <v>91</v>
      </c>
      <c r="AW201" s="11" t="s">
        <v>5</v>
      </c>
      <c r="AX201" s="11" t="s">
        <v>23</v>
      </c>
      <c r="AY201" s="213" t="s">
        <v>144</v>
      </c>
    </row>
    <row r="202" spans="2:65" s="1" customFormat="1" ht="16.5" customHeight="1">
      <c r="B202" s="32"/>
      <c r="C202" s="193" t="s">
        <v>612</v>
      </c>
      <c r="D202" s="193" t="s">
        <v>156</v>
      </c>
      <c r="E202" s="194" t="s">
        <v>613</v>
      </c>
      <c r="F202" s="195" t="s">
        <v>614</v>
      </c>
      <c r="G202" s="196" t="s">
        <v>225</v>
      </c>
      <c r="H202" s="197">
        <v>170</v>
      </c>
      <c r="I202" s="198"/>
      <c r="J202" s="199"/>
      <c r="K202" s="200">
        <f>ROUND(P202*H202,2)</f>
        <v>0</v>
      </c>
      <c r="L202" s="195" t="s">
        <v>151</v>
      </c>
      <c r="M202" s="201"/>
      <c r="N202" s="229" t="s">
        <v>21</v>
      </c>
      <c r="O202" s="230" t="s">
        <v>51</v>
      </c>
      <c r="P202" s="231">
        <f>I202+J202</f>
        <v>0</v>
      </c>
      <c r="Q202" s="231">
        <f>ROUND(I202*H202,2)</f>
        <v>0</v>
      </c>
      <c r="R202" s="231">
        <f>ROUND(J202*H202,2)</f>
        <v>0</v>
      </c>
      <c r="S202" s="215"/>
      <c r="T202" s="232">
        <f>S202*H202</f>
        <v>0</v>
      </c>
      <c r="U202" s="232">
        <v>5.0000000000000001E-4</v>
      </c>
      <c r="V202" s="232">
        <f>U202*H202</f>
        <v>8.5000000000000006E-2</v>
      </c>
      <c r="W202" s="232">
        <v>0</v>
      </c>
      <c r="X202" s="233">
        <f>W202*H202</f>
        <v>0</v>
      </c>
      <c r="AR202" s="16" t="s">
        <v>602</v>
      </c>
      <c r="AT202" s="16" t="s">
        <v>156</v>
      </c>
      <c r="AU202" s="16" t="s">
        <v>91</v>
      </c>
      <c r="AY202" s="16" t="s">
        <v>144</v>
      </c>
      <c r="BE202" s="189">
        <f>IF(O202="základní",K202,0)</f>
        <v>0</v>
      </c>
      <c r="BF202" s="189">
        <f>IF(O202="snížená",K202,0)</f>
        <v>0</v>
      </c>
      <c r="BG202" s="189">
        <f>IF(O202="zákl. přenesená",K202,0)</f>
        <v>0</v>
      </c>
      <c r="BH202" s="189">
        <f>IF(O202="sníž. přenesená",K202,0)</f>
        <v>0</v>
      </c>
      <c r="BI202" s="189">
        <f>IF(O202="nulová",K202,0)</f>
        <v>0</v>
      </c>
      <c r="BJ202" s="16" t="s">
        <v>23</v>
      </c>
      <c r="BK202" s="189">
        <f>ROUND(P202*H202,2)</f>
        <v>0</v>
      </c>
      <c r="BL202" s="16" t="s">
        <v>602</v>
      </c>
      <c r="BM202" s="16" t="s">
        <v>615</v>
      </c>
    </row>
    <row r="203" spans="2:65" s="1" customFormat="1" ht="6.95" customHeight="1">
      <c r="B203" s="44"/>
      <c r="C203" s="45"/>
      <c r="D203" s="45"/>
      <c r="E203" s="45"/>
      <c r="F203" s="45"/>
      <c r="G203" s="45"/>
      <c r="H203" s="45"/>
      <c r="I203" s="124"/>
      <c r="J203" s="124"/>
      <c r="K203" s="45"/>
      <c r="L203" s="45"/>
      <c r="M203" s="36"/>
    </row>
  </sheetData>
  <sheetProtection algorithmName="SHA-512" hashValue="JZa1h/0OfAqA+SofBeeuLqk2v5YH1Vo0xSQq4/9bsAX/zQdXbU2DZqguY2dFsbq1QtGZPv5mDkHM3TAjJWkKlQ==" saltValue="dCXgc7H/bK0kvHHswNJggKWSZlJdsnyMI9mPxkOpBZa9o81VsuSojXPSXYzQeqZDy4UVNBVN8Xt56iReHn6h0Q==" spinCount="100000" sheet="1" objects="1" scenarios="1" formatColumns="0" formatRows="0" autoFilter="0"/>
  <autoFilter ref="C90:L202"/>
  <mergeCells count="9">
    <mergeCell ref="E52:H52"/>
    <mergeCell ref="E81:H81"/>
    <mergeCell ref="E83:H83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99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98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</row>
    <row r="4" spans="2:46" ht="24.95" customHeight="1">
      <c r="B4" s="19"/>
      <c r="D4" s="99" t="s">
        <v>111</v>
      </c>
      <c r="M4" s="19"/>
      <c r="N4" s="23" t="s">
        <v>11</v>
      </c>
      <c r="AT4" s="16" t="s">
        <v>4</v>
      </c>
    </row>
    <row r="5" spans="2:46" ht="6.95" customHeight="1">
      <c r="B5" s="19"/>
      <c r="M5" s="19"/>
    </row>
    <row r="6" spans="2:46" ht="12" customHeight="1">
      <c r="B6" s="19"/>
      <c r="D6" s="100" t="s">
        <v>17</v>
      </c>
      <c r="M6" s="19"/>
    </row>
    <row r="7" spans="2:4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</row>
    <row r="8" spans="2:46" s="1" customFormat="1" ht="12" customHeight="1">
      <c r="B8" s="36"/>
      <c r="D8" s="100" t="s">
        <v>112</v>
      </c>
      <c r="I8" s="101"/>
      <c r="J8" s="101"/>
      <c r="M8" s="36"/>
    </row>
    <row r="9" spans="2:46" s="1" customFormat="1" ht="36.950000000000003" customHeight="1">
      <c r="B9" s="36"/>
      <c r="E9" s="371" t="s">
        <v>616</v>
      </c>
      <c r="F9" s="372"/>
      <c r="G9" s="372"/>
      <c r="H9" s="372"/>
      <c r="I9" s="101"/>
      <c r="J9" s="101"/>
      <c r="M9" s="36"/>
    </row>
    <row r="10" spans="2:46" s="1" customFormat="1" ht="11.25">
      <c r="B10" s="36"/>
      <c r="I10" s="101"/>
      <c r="J10" s="101"/>
      <c r="M10" s="36"/>
    </row>
    <row r="11" spans="2:46" s="1" customFormat="1" ht="12" customHeight="1">
      <c r="B11" s="36"/>
      <c r="D11" s="100" t="s">
        <v>20</v>
      </c>
      <c r="F11" s="16" t="s">
        <v>21</v>
      </c>
      <c r="I11" s="102" t="s">
        <v>22</v>
      </c>
      <c r="J11" s="103" t="s">
        <v>21</v>
      </c>
      <c r="M11" s="36"/>
    </row>
    <row r="12" spans="2:4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46" s="1" customFormat="1" ht="10.9" customHeight="1">
      <c r="B13" s="36"/>
      <c r="I13" s="101"/>
      <c r="J13" s="101"/>
      <c r="M13" s="36"/>
    </row>
    <row r="14" spans="2:4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4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4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ROUND(K94,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ROUND((SUM(BE94:BE198)),  2)</f>
        <v>0</v>
      </c>
      <c r="I35" s="113">
        <v>0.21</v>
      </c>
      <c r="J35" s="101"/>
      <c r="K35" s="108">
        <f>ROUND(((SUM(BE94:BE198))*I35),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ROUND((SUM(BF94:BF198)),  2)</f>
        <v>0</v>
      </c>
      <c r="I36" s="113">
        <v>0.15</v>
      </c>
      <c r="J36" s="101"/>
      <c r="K36" s="108">
        <f>ROUND(((SUM(BF94:BF198))*I36),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ROUND((SUM(BG94:BG198)),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ROUND((SUM(BH94:BH198)),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ROUND((SUM(BI94:BI198)),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 xml:space="preserve">18Z_007_SO 301 - SO 301 - Nová armaturní šachta 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Q94</f>
        <v>0</v>
      </c>
      <c r="J61" s="134">
        <f t="shared" si="0"/>
        <v>0</v>
      </c>
      <c r="K61" s="70">
        <f>K94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122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K95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385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K96</f>
        <v>0</v>
      </c>
      <c r="L63" s="143"/>
      <c r="M63" s="148"/>
    </row>
    <row r="64" spans="2:47" s="8" customFormat="1" ht="19.899999999999999" customHeight="1">
      <c r="B64" s="142"/>
      <c r="C64" s="143"/>
      <c r="D64" s="144" t="s">
        <v>617</v>
      </c>
      <c r="E64" s="145"/>
      <c r="F64" s="145"/>
      <c r="G64" s="145"/>
      <c r="H64" s="145"/>
      <c r="I64" s="146">
        <f>Q117</f>
        <v>0</v>
      </c>
      <c r="J64" s="146">
        <f>R117</f>
        <v>0</v>
      </c>
      <c r="K64" s="147">
        <f>K117</f>
        <v>0</v>
      </c>
      <c r="L64" s="143"/>
      <c r="M64" s="148"/>
    </row>
    <row r="65" spans="2:13" s="8" customFormat="1" ht="19.899999999999999" customHeight="1">
      <c r="B65" s="142"/>
      <c r="C65" s="143"/>
      <c r="D65" s="144" t="s">
        <v>618</v>
      </c>
      <c r="E65" s="145"/>
      <c r="F65" s="145"/>
      <c r="G65" s="145"/>
      <c r="H65" s="145"/>
      <c r="I65" s="146">
        <f>Q146</f>
        <v>0</v>
      </c>
      <c r="J65" s="146">
        <f>R146</f>
        <v>0</v>
      </c>
      <c r="K65" s="147">
        <f>K146</f>
        <v>0</v>
      </c>
      <c r="L65" s="143"/>
      <c r="M65" s="148"/>
    </row>
    <row r="66" spans="2:13" s="8" customFormat="1" ht="19.899999999999999" customHeight="1">
      <c r="B66" s="142"/>
      <c r="C66" s="143"/>
      <c r="D66" s="144" t="s">
        <v>386</v>
      </c>
      <c r="E66" s="145"/>
      <c r="F66" s="145"/>
      <c r="G66" s="145"/>
      <c r="H66" s="145"/>
      <c r="I66" s="146">
        <f>Q155</f>
        <v>0</v>
      </c>
      <c r="J66" s="146">
        <f>R155</f>
        <v>0</v>
      </c>
      <c r="K66" s="147">
        <f>K155</f>
        <v>0</v>
      </c>
      <c r="L66" s="143"/>
      <c r="M66" s="148"/>
    </row>
    <row r="67" spans="2:13" s="8" customFormat="1" ht="19.899999999999999" customHeight="1">
      <c r="B67" s="142"/>
      <c r="C67" s="143"/>
      <c r="D67" s="144" t="s">
        <v>619</v>
      </c>
      <c r="E67" s="145"/>
      <c r="F67" s="145"/>
      <c r="G67" s="145"/>
      <c r="H67" s="145"/>
      <c r="I67" s="146">
        <f>Q163</f>
        <v>0</v>
      </c>
      <c r="J67" s="146">
        <f>R163</f>
        <v>0</v>
      </c>
      <c r="K67" s="147">
        <f>K163</f>
        <v>0</v>
      </c>
      <c r="L67" s="143"/>
      <c r="M67" s="148"/>
    </row>
    <row r="68" spans="2:13" s="8" customFormat="1" ht="19.899999999999999" customHeight="1">
      <c r="B68" s="142"/>
      <c r="C68" s="143"/>
      <c r="D68" s="144" t="s">
        <v>123</v>
      </c>
      <c r="E68" s="145"/>
      <c r="F68" s="145"/>
      <c r="G68" s="145"/>
      <c r="H68" s="145"/>
      <c r="I68" s="146">
        <f>Q169</f>
        <v>0</v>
      </c>
      <c r="J68" s="146">
        <f>R169</f>
        <v>0</v>
      </c>
      <c r="K68" s="147">
        <f>K169</f>
        <v>0</v>
      </c>
      <c r="L68" s="143"/>
      <c r="M68" s="148"/>
    </row>
    <row r="69" spans="2:13" s="8" customFormat="1" ht="19.899999999999999" customHeight="1">
      <c r="B69" s="142"/>
      <c r="C69" s="143"/>
      <c r="D69" s="144" t="s">
        <v>620</v>
      </c>
      <c r="E69" s="145"/>
      <c r="F69" s="145"/>
      <c r="G69" s="145"/>
      <c r="H69" s="145"/>
      <c r="I69" s="146">
        <f>Q176</f>
        <v>0</v>
      </c>
      <c r="J69" s="146">
        <f>R176</f>
        <v>0</v>
      </c>
      <c r="K69" s="147">
        <f>K176</f>
        <v>0</v>
      </c>
      <c r="L69" s="143"/>
      <c r="M69" s="148"/>
    </row>
    <row r="70" spans="2:13" s="8" customFormat="1" ht="19.899999999999999" customHeight="1">
      <c r="B70" s="142"/>
      <c r="C70" s="143"/>
      <c r="D70" s="144" t="s">
        <v>124</v>
      </c>
      <c r="E70" s="145"/>
      <c r="F70" s="145"/>
      <c r="G70" s="145"/>
      <c r="H70" s="145"/>
      <c r="I70" s="146">
        <f>Q182</f>
        <v>0</v>
      </c>
      <c r="J70" s="146">
        <f>R182</f>
        <v>0</v>
      </c>
      <c r="K70" s="147">
        <f>K182</f>
        <v>0</v>
      </c>
      <c r="L70" s="143"/>
      <c r="M70" s="148"/>
    </row>
    <row r="71" spans="2:13" s="7" customFormat="1" ht="24.95" customHeight="1">
      <c r="B71" s="135"/>
      <c r="C71" s="136"/>
      <c r="D71" s="137" t="s">
        <v>621</v>
      </c>
      <c r="E71" s="138"/>
      <c r="F71" s="138"/>
      <c r="G71" s="138"/>
      <c r="H71" s="138"/>
      <c r="I71" s="139">
        <f>Q184</f>
        <v>0</v>
      </c>
      <c r="J71" s="139">
        <f>R184</f>
        <v>0</v>
      </c>
      <c r="K71" s="140">
        <f>K184</f>
        <v>0</v>
      </c>
      <c r="L71" s="136"/>
      <c r="M71" s="141"/>
    </row>
    <row r="72" spans="2:13" s="8" customFormat="1" ht="19.899999999999999" customHeight="1">
      <c r="B72" s="142"/>
      <c r="C72" s="143"/>
      <c r="D72" s="144" t="s">
        <v>622</v>
      </c>
      <c r="E72" s="145"/>
      <c r="F72" s="145"/>
      <c r="G72" s="145"/>
      <c r="H72" s="145"/>
      <c r="I72" s="146">
        <f>Q185</f>
        <v>0</v>
      </c>
      <c r="J72" s="146">
        <f>R185</f>
        <v>0</v>
      </c>
      <c r="K72" s="147">
        <f>K185</f>
        <v>0</v>
      </c>
      <c r="L72" s="143"/>
      <c r="M72" s="148"/>
    </row>
    <row r="73" spans="2:13" s="8" customFormat="1" ht="19.899999999999999" customHeight="1">
      <c r="B73" s="142"/>
      <c r="C73" s="143"/>
      <c r="D73" s="144" t="s">
        <v>623</v>
      </c>
      <c r="E73" s="145"/>
      <c r="F73" s="145"/>
      <c r="G73" s="145"/>
      <c r="H73" s="145"/>
      <c r="I73" s="146">
        <f>Q187</f>
        <v>0</v>
      </c>
      <c r="J73" s="146">
        <f>R187</f>
        <v>0</v>
      </c>
      <c r="K73" s="147">
        <f>K187</f>
        <v>0</v>
      </c>
      <c r="L73" s="143"/>
      <c r="M73" s="148"/>
    </row>
    <row r="74" spans="2:13" s="8" customFormat="1" ht="19.899999999999999" customHeight="1">
      <c r="B74" s="142"/>
      <c r="C74" s="143"/>
      <c r="D74" s="144" t="s">
        <v>624</v>
      </c>
      <c r="E74" s="145"/>
      <c r="F74" s="145"/>
      <c r="G74" s="145"/>
      <c r="H74" s="145"/>
      <c r="I74" s="146">
        <f>Q196</f>
        <v>0</v>
      </c>
      <c r="J74" s="146">
        <f>R196</f>
        <v>0</v>
      </c>
      <c r="K74" s="147">
        <f>K196</f>
        <v>0</v>
      </c>
      <c r="L74" s="143"/>
      <c r="M74" s="148"/>
    </row>
    <row r="75" spans="2:13" s="1" customFormat="1" ht="21.75" customHeight="1">
      <c r="B75" s="32"/>
      <c r="C75" s="33"/>
      <c r="D75" s="33"/>
      <c r="E75" s="33"/>
      <c r="F75" s="33"/>
      <c r="G75" s="33"/>
      <c r="H75" s="33"/>
      <c r="I75" s="101"/>
      <c r="J75" s="101"/>
      <c r="K75" s="33"/>
      <c r="L75" s="33"/>
      <c r="M75" s="36"/>
    </row>
    <row r="76" spans="2:13" s="1" customFormat="1" ht="6.95" customHeight="1">
      <c r="B76" s="44"/>
      <c r="C76" s="45"/>
      <c r="D76" s="45"/>
      <c r="E76" s="45"/>
      <c r="F76" s="45"/>
      <c r="G76" s="45"/>
      <c r="H76" s="45"/>
      <c r="I76" s="124"/>
      <c r="J76" s="124"/>
      <c r="K76" s="45"/>
      <c r="L76" s="45"/>
      <c r="M76" s="36"/>
    </row>
    <row r="80" spans="2:13" s="1" customFormat="1" ht="6.95" customHeight="1">
      <c r="B80" s="46"/>
      <c r="C80" s="47"/>
      <c r="D80" s="47"/>
      <c r="E80" s="47"/>
      <c r="F80" s="47"/>
      <c r="G80" s="47"/>
      <c r="H80" s="47"/>
      <c r="I80" s="127"/>
      <c r="J80" s="127"/>
      <c r="K80" s="47"/>
      <c r="L80" s="47"/>
      <c r="M80" s="36"/>
    </row>
    <row r="81" spans="2:63" s="1" customFormat="1" ht="24.95" customHeight="1">
      <c r="B81" s="32"/>
      <c r="C81" s="22" t="s">
        <v>125</v>
      </c>
      <c r="D81" s="33"/>
      <c r="E81" s="33"/>
      <c r="F81" s="33"/>
      <c r="G81" s="33"/>
      <c r="H81" s="33"/>
      <c r="I81" s="101"/>
      <c r="J81" s="101"/>
      <c r="K81" s="33"/>
      <c r="L81" s="33"/>
      <c r="M81" s="36"/>
    </row>
    <row r="82" spans="2:63" s="1" customFormat="1" ht="6.95" customHeight="1">
      <c r="B82" s="32"/>
      <c r="C82" s="33"/>
      <c r="D82" s="33"/>
      <c r="E82" s="33"/>
      <c r="F82" s="33"/>
      <c r="G82" s="33"/>
      <c r="H82" s="33"/>
      <c r="I82" s="101"/>
      <c r="J82" s="101"/>
      <c r="K82" s="33"/>
      <c r="L82" s="33"/>
      <c r="M82" s="36"/>
    </row>
    <row r="83" spans="2:63" s="1" customFormat="1" ht="12" customHeight="1">
      <c r="B83" s="32"/>
      <c r="C83" s="28" t="s">
        <v>17</v>
      </c>
      <c r="D83" s="33"/>
      <c r="E83" s="33"/>
      <c r="F83" s="33"/>
      <c r="G83" s="33"/>
      <c r="H83" s="33"/>
      <c r="I83" s="101"/>
      <c r="J83" s="101"/>
      <c r="K83" s="33"/>
      <c r="L83" s="33"/>
      <c r="M83" s="36"/>
    </row>
    <row r="84" spans="2:63" s="1" customFormat="1" ht="16.5" customHeight="1">
      <c r="B84" s="32"/>
      <c r="C84" s="33"/>
      <c r="D84" s="33"/>
      <c r="E84" s="376" t="str">
        <f>E7</f>
        <v>Posílení vodovodní sítě obce Velké Přílepy</v>
      </c>
      <c r="F84" s="377"/>
      <c r="G84" s="377"/>
      <c r="H84" s="377"/>
      <c r="I84" s="101"/>
      <c r="J84" s="101"/>
      <c r="K84" s="33"/>
      <c r="L84" s="33"/>
      <c r="M84" s="36"/>
    </row>
    <row r="85" spans="2:63" s="1" customFormat="1" ht="12" customHeight="1">
      <c r="B85" s="32"/>
      <c r="C85" s="28" t="s">
        <v>112</v>
      </c>
      <c r="D85" s="33"/>
      <c r="E85" s="33"/>
      <c r="F85" s="33"/>
      <c r="G85" s="33"/>
      <c r="H85" s="33"/>
      <c r="I85" s="101"/>
      <c r="J85" s="101"/>
      <c r="K85" s="33"/>
      <c r="L85" s="33"/>
      <c r="M85" s="36"/>
    </row>
    <row r="86" spans="2:63" s="1" customFormat="1" ht="16.5" customHeight="1">
      <c r="B86" s="32"/>
      <c r="C86" s="33"/>
      <c r="D86" s="33"/>
      <c r="E86" s="349" t="str">
        <f>E9</f>
        <v xml:space="preserve">18Z_007_SO 301 - SO 301 - Nová armaturní šachta </v>
      </c>
      <c r="F86" s="348"/>
      <c r="G86" s="348"/>
      <c r="H86" s="348"/>
      <c r="I86" s="101"/>
      <c r="J86" s="101"/>
      <c r="K86" s="33"/>
      <c r="L86" s="33"/>
      <c r="M86" s="36"/>
    </row>
    <row r="87" spans="2:63" s="1" customFormat="1" ht="6.95" customHeight="1">
      <c r="B87" s="32"/>
      <c r="C87" s="33"/>
      <c r="D87" s="33"/>
      <c r="E87" s="33"/>
      <c r="F87" s="33"/>
      <c r="G87" s="33"/>
      <c r="H87" s="33"/>
      <c r="I87" s="101"/>
      <c r="J87" s="101"/>
      <c r="K87" s="33"/>
      <c r="L87" s="33"/>
      <c r="M87" s="36"/>
    </row>
    <row r="88" spans="2:63" s="1" customFormat="1" ht="12" customHeight="1">
      <c r="B88" s="32"/>
      <c r="C88" s="28" t="s">
        <v>24</v>
      </c>
      <c r="D88" s="33"/>
      <c r="E88" s="33"/>
      <c r="F88" s="26" t="str">
        <f>F12</f>
        <v>Velké Přílepy, ul. Pražská</v>
      </c>
      <c r="G88" s="33"/>
      <c r="H88" s="33"/>
      <c r="I88" s="102" t="s">
        <v>26</v>
      </c>
      <c r="J88" s="104" t="str">
        <f>IF(J12="","",J12)</f>
        <v>18. 3. 2019</v>
      </c>
      <c r="K88" s="33"/>
      <c r="L88" s="33"/>
      <c r="M88" s="36"/>
    </row>
    <row r="89" spans="2:63" s="1" customFormat="1" ht="6.95" customHeight="1">
      <c r="B89" s="32"/>
      <c r="C89" s="33"/>
      <c r="D89" s="33"/>
      <c r="E89" s="33"/>
      <c r="F89" s="33"/>
      <c r="G89" s="33"/>
      <c r="H89" s="33"/>
      <c r="I89" s="101"/>
      <c r="J89" s="101"/>
      <c r="K89" s="33"/>
      <c r="L89" s="33"/>
      <c r="M89" s="36"/>
    </row>
    <row r="90" spans="2:63" s="1" customFormat="1" ht="13.7" customHeight="1">
      <c r="B90" s="32"/>
      <c r="C90" s="28" t="s">
        <v>30</v>
      </c>
      <c r="D90" s="33"/>
      <c r="E90" s="33"/>
      <c r="F90" s="26" t="str">
        <f>E15</f>
        <v>obec Velké Přílepy</v>
      </c>
      <c r="G90" s="33"/>
      <c r="H90" s="33"/>
      <c r="I90" s="102" t="s">
        <v>38</v>
      </c>
      <c r="J90" s="128" t="str">
        <f>E21</f>
        <v>HADRABA, s.r.o.</v>
      </c>
      <c r="K90" s="33"/>
      <c r="L90" s="33"/>
      <c r="M90" s="36"/>
    </row>
    <row r="91" spans="2:63" s="1" customFormat="1" ht="13.7" customHeight="1">
      <c r="B91" s="32"/>
      <c r="C91" s="28" t="s">
        <v>36</v>
      </c>
      <c r="D91" s="33"/>
      <c r="E91" s="33"/>
      <c r="F91" s="26" t="str">
        <f>IF(E18="","",E18)</f>
        <v>Vyplň údaj</v>
      </c>
      <c r="G91" s="33"/>
      <c r="H91" s="33"/>
      <c r="I91" s="102" t="s">
        <v>42</v>
      </c>
      <c r="J91" s="128" t="str">
        <f>E24</f>
        <v>Ing. Michal Hadraba</v>
      </c>
      <c r="K91" s="33"/>
      <c r="L91" s="33"/>
      <c r="M91" s="36"/>
    </row>
    <row r="92" spans="2:63" s="1" customFormat="1" ht="10.35" customHeight="1">
      <c r="B92" s="32"/>
      <c r="C92" s="33"/>
      <c r="D92" s="33"/>
      <c r="E92" s="33"/>
      <c r="F92" s="33"/>
      <c r="G92" s="33"/>
      <c r="H92" s="33"/>
      <c r="I92" s="101"/>
      <c r="J92" s="101"/>
      <c r="K92" s="33"/>
      <c r="L92" s="33"/>
      <c r="M92" s="36"/>
    </row>
    <row r="93" spans="2:63" s="9" customFormat="1" ht="29.25" customHeight="1">
      <c r="B93" s="149"/>
      <c r="C93" s="150" t="s">
        <v>126</v>
      </c>
      <c r="D93" s="151" t="s">
        <v>65</v>
      </c>
      <c r="E93" s="151" t="s">
        <v>61</v>
      </c>
      <c r="F93" s="151" t="s">
        <v>62</v>
      </c>
      <c r="G93" s="151" t="s">
        <v>127</v>
      </c>
      <c r="H93" s="151" t="s">
        <v>128</v>
      </c>
      <c r="I93" s="152" t="s">
        <v>129</v>
      </c>
      <c r="J93" s="152" t="s">
        <v>130</v>
      </c>
      <c r="K93" s="151" t="s">
        <v>120</v>
      </c>
      <c r="L93" s="153" t="s">
        <v>131</v>
      </c>
      <c r="M93" s="154"/>
      <c r="N93" s="61" t="s">
        <v>21</v>
      </c>
      <c r="O93" s="62" t="s">
        <v>50</v>
      </c>
      <c r="P93" s="62" t="s">
        <v>132</v>
      </c>
      <c r="Q93" s="62" t="s">
        <v>133</v>
      </c>
      <c r="R93" s="62" t="s">
        <v>134</v>
      </c>
      <c r="S93" s="62" t="s">
        <v>135</v>
      </c>
      <c r="T93" s="62" t="s">
        <v>136</v>
      </c>
      <c r="U93" s="62" t="s">
        <v>137</v>
      </c>
      <c r="V93" s="62" t="s">
        <v>138</v>
      </c>
      <c r="W93" s="62" t="s">
        <v>139</v>
      </c>
      <c r="X93" s="63" t="s">
        <v>140</v>
      </c>
    </row>
    <row r="94" spans="2:63" s="1" customFormat="1" ht="22.9" customHeight="1">
      <c r="B94" s="32"/>
      <c r="C94" s="68" t="s">
        <v>141</v>
      </c>
      <c r="D94" s="33"/>
      <c r="E94" s="33"/>
      <c r="F94" s="33"/>
      <c r="G94" s="33"/>
      <c r="H94" s="33"/>
      <c r="I94" s="101"/>
      <c r="J94" s="101"/>
      <c r="K94" s="155">
        <f>BK94</f>
        <v>0</v>
      </c>
      <c r="L94" s="33"/>
      <c r="M94" s="36"/>
      <c r="N94" s="64"/>
      <c r="O94" s="65"/>
      <c r="P94" s="65"/>
      <c r="Q94" s="156">
        <f>Q95+Q184</f>
        <v>0</v>
      </c>
      <c r="R94" s="156">
        <f>R95+R184</f>
        <v>0</v>
      </c>
      <c r="S94" s="65"/>
      <c r="T94" s="157">
        <f>T95+T184</f>
        <v>0</v>
      </c>
      <c r="U94" s="65"/>
      <c r="V94" s="157">
        <f>V95+V184</f>
        <v>37.666656750000001</v>
      </c>
      <c r="W94" s="65"/>
      <c r="X94" s="158">
        <f>X95+X184</f>
        <v>0</v>
      </c>
      <c r="AT94" s="16" t="s">
        <v>81</v>
      </c>
      <c r="AU94" s="16" t="s">
        <v>121</v>
      </c>
      <c r="BK94" s="159">
        <f>BK95+BK184</f>
        <v>0</v>
      </c>
    </row>
    <row r="95" spans="2:63" s="10" customFormat="1" ht="25.9" customHeight="1">
      <c r="B95" s="160"/>
      <c r="C95" s="161"/>
      <c r="D95" s="162" t="s">
        <v>81</v>
      </c>
      <c r="E95" s="163" t="s">
        <v>142</v>
      </c>
      <c r="F95" s="163" t="s">
        <v>143</v>
      </c>
      <c r="G95" s="161"/>
      <c r="H95" s="161"/>
      <c r="I95" s="164"/>
      <c r="J95" s="164"/>
      <c r="K95" s="165">
        <f>BK95</f>
        <v>0</v>
      </c>
      <c r="L95" s="161"/>
      <c r="M95" s="166"/>
      <c r="N95" s="167"/>
      <c r="O95" s="168"/>
      <c r="P95" s="168"/>
      <c r="Q95" s="169">
        <f>Q96+Q117+Q146+Q155+Q163+Q169+Q176+Q182</f>
        <v>0</v>
      </c>
      <c r="R95" s="169">
        <f>R96+R117+R146+R155+R163+R169+R176+R182</f>
        <v>0</v>
      </c>
      <c r="S95" s="168"/>
      <c r="T95" s="170">
        <f>T96+T117+T146+T155+T163+T169+T176+T182</f>
        <v>0</v>
      </c>
      <c r="U95" s="168"/>
      <c r="V95" s="170">
        <f>V96+V117+V146+V155+V163+V169+V176+V182</f>
        <v>37.645558350000002</v>
      </c>
      <c r="W95" s="168"/>
      <c r="X95" s="171">
        <f>X96+X117+X146+X155+X163+X169+X176+X182</f>
        <v>0</v>
      </c>
      <c r="AR95" s="172" t="s">
        <v>23</v>
      </c>
      <c r="AT95" s="173" t="s">
        <v>81</v>
      </c>
      <c r="AU95" s="173" t="s">
        <v>82</v>
      </c>
      <c r="AY95" s="172" t="s">
        <v>144</v>
      </c>
      <c r="BK95" s="174">
        <f>BK96+BK117+BK146+BK155+BK163+BK169+BK176+BK182</f>
        <v>0</v>
      </c>
    </row>
    <row r="96" spans="2:63" s="10" customFormat="1" ht="22.9" customHeight="1">
      <c r="B96" s="160"/>
      <c r="C96" s="161"/>
      <c r="D96" s="162" t="s">
        <v>81</v>
      </c>
      <c r="E96" s="175" t="s">
        <v>23</v>
      </c>
      <c r="F96" s="175" t="s">
        <v>392</v>
      </c>
      <c r="G96" s="161"/>
      <c r="H96" s="161"/>
      <c r="I96" s="164"/>
      <c r="J96" s="164"/>
      <c r="K96" s="176">
        <f>BK96</f>
        <v>0</v>
      </c>
      <c r="L96" s="161"/>
      <c r="M96" s="166"/>
      <c r="N96" s="167"/>
      <c r="O96" s="168"/>
      <c r="P96" s="168"/>
      <c r="Q96" s="169">
        <f>SUM(Q97:Q116)</f>
        <v>0</v>
      </c>
      <c r="R96" s="169">
        <f>SUM(R97:R116)</f>
        <v>0</v>
      </c>
      <c r="S96" s="168"/>
      <c r="T96" s="170">
        <f>SUM(T97:T116)</f>
        <v>0</v>
      </c>
      <c r="U96" s="168"/>
      <c r="V96" s="170">
        <f>SUM(V97:V116)</f>
        <v>0</v>
      </c>
      <c r="W96" s="168"/>
      <c r="X96" s="171">
        <f>SUM(X97:X116)</f>
        <v>0</v>
      </c>
      <c r="AR96" s="172" t="s">
        <v>23</v>
      </c>
      <c r="AT96" s="173" t="s">
        <v>81</v>
      </c>
      <c r="AU96" s="173" t="s">
        <v>23</v>
      </c>
      <c r="AY96" s="172" t="s">
        <v>144</v>
      </c>
      <c r="BK96" s="174">
        <f>SUM(BK97:BK116)</f>
        <v>0</v>
      </c>
    </row>
    <row r="97" spans="2:65" s="1" customFormat="1" ht="16.5" customHeight="1">
      <c r="B97" s="32"/>
      <c r="C97" s="177" t="s">
        <v>159</v>
      </c>
      <c r="D97" s="177" t="s">
        <v>147</v>
      </c>
      <c r="E97" s="178" t="s">
        <v>409</v>
      </c>
      <c r="F97" s="179" t="s">
        <v>410</v>
      </c>
      <c r="G97" s="180" t="s">
        <v>411</v>
      </c>
      <c r="H97" s="181">
        <v>11.9</v>
      </c>
      <c r="I97" s="182"/>
      <c r="J97" s="182"/>
      <c r="K97" s="183">
        <f>ROUND(P97*H97,2)</f>
        <v>0</v>
      </c>
      <c r="L97" s="179" t="s">
        <v>151</v>
      </c>
      <c r="M97" s="36"/>
      <c r="N97" s="184" t="s">
        <v>21</v>
      </c>
      <c r="O97" s="185" t="s">
        <v>51</v>
      </c>
      <c r="P97" s="186">
        <f>I97+J97</f>
        <v>0</v>
      </c>
      <c r="Q97" s="186">
        <f>ROUND(I97*H97,2)</f>
        <v>0</v>
      </c>
      <c r="R97" s="186">
        <f>ROUND(J97*H97,2)</f>
        <v>0</v>
      </c>
      <c r="S97" s="57"/>
      <c r="T97" s="187">
        <f>S97*H97</f>
        <v>0</v>
      </c>
      <c r="U97" s="187">
        <v>0</v>
      </c>
      <c r="V97" s="187">
        <f>U97*H97</f>
        <v>0</v>
      </c>
      <c r="W97" s="187">
        <v>0</v>
      </c>
      <c r="X97" s="188">
        <f>W97*H97</f>
        <v>0</v>
      </c>
      <c r="AR97" s="16" t="s">
        <v>159</v>
      </c>
      <c r="AT97" s="16" t="s">
        <v>147</v>
      </c>
      <c r="AU97" s="16" t="s">
        <v>91</v>
      </c>
      <c r="AY97" s="16" t="s">
        <v>144</v>
      </c>
      <c r="BE97" s="189">
        <f>IF(O97="základní",K97,0)</f>
        <v>0</v>
      </c>
      <c r="BF97" s="189">
        <f>IF(O97="snížená",K97,0)</f>
        <v>0</v>
      </c>
      <c r="BG97" s="189">
        <f>IF(O97="zákl. přenesená",K97,0)</f>
        <v>0</v>
      </c>
      <c r="BH97" s="189">
        <f>IF(O97="sníž. přenesená",K97,0)</f>
        <v>0</v>
      </c>
      <c r="BI97" s="189">
        <f>IF(O97="nulová",K97,0)</f>
        <v>0</v>
      </c>
      <c r="BJ97" s="16" t="s">
        <v>23</v>
      </c>
      <c r="BK97" s="189">
        <f>ROUND(P97*H97,2)</f>
        <v>0</v>
      </c>
      <c r="BL97" s="16" t="s">
        <v>159</v>
      </c>
      <c r="BM97" s="16" t="s">
        <v>625</v>
      </c>
    </row>
    <row r="98" spans="2:65" s="11" customFormat="1" ht="11.25">
      <c r="B98" s="203"/>
      <c r="C98" s="204"/>
      <c r="D98" s="190" t="s">
        <v>161</v>
      </c>
      <c r="E98" s="205" t="s">
        <v>21</v>
      </c>
      <c r="F98" s="206" t="s">
        <v>626</v>
      </c>
      <c r="G98" s="204"/>
      <c r="H98" s="207">
        <v>11.9</v>
      </c>
      <c r="I98" s="208"/>
      <c r="J98" s="208"/>
      <c r="K98" s="204"/>
      <c r="L98" s="204"/>
      <c r="M98" s="209"/>
      <c r="N98" s="210"/>
      <c r="O98" s="211"/>
      <c r="P98" s="211"/>
      <c r="Q98" s="211"/>
      <c r="R98" s="211"/>
      <c r="S98" s="211"/>
      <c r="T98" s="211"/>
      <c r="U98" s="211"/>
      <c r="V98" s="211"/>
      <c r="W98" s="211"/>
      <c r="X98" s="212"/>
      <c r="AT98" s="213" t="s">
        <v>161</v>
      </c>
      <c r="AU98" s="213" t="s">
        <v>91</v>
      </c>
      <c r="AV98" s="11" t="s">
        <v>91</v>
      </c>
      <c r="AW98" s="11" t="s">
        <v>5</v>
      </c>
      <c r="AX98" s="11" t="s">
        <v>23</v>
      </c>
      <c r="AY98" s="213" t="s">
        <v>144</v>
      </c>
    </row>
    <row r="99" spans="2:65" s="1" customFormat="1" ht="16.5" customHeight="1">
      <c r="B99" s="32"/>
      <c r="C99" s="177" t="s">
        <v>23</v>
      </c>
      <c r="D99" s="177" t="s">
        <v>147</v>
      </c>
      <c r="E99" s="178" t="s">
        <v>627</v>
      </c>
      <c r="F99" s="179" t="s">
        <v>628</v>
      </c>
      <c r="G99" s="180" t="s">
        <v>411</v>
      </c>
      <c r="H99" s="181">
        <v>72.602000000000004</v>
      </c>
      <c r="I99" s="182"/>
      <c r="J99" s="182"/>
      <c r="K99" s="183">
        <f>ROUND(P99*H99,2)</f>
        <v>0</v>
      </c>
      <c r="L99" s="179" t="s">
        <v>151</v>
      </c>
      <c r="M99" s="36"/>
      <c r="N99" s="184" t="s">
        <v>21</v>
      </c>
      <c r="O99" s="185" t="s">
        <v>51</v>
      </c>
      <c r="P99" s="186">
        <f>I99+J99</f>
        <v>0</v>
      </c>
      <c r="Q99" s="186">
        <f>ROUND(I99*H99,2)</f>
        <v>0</v>
      </c>
      <c r="R99" s="186">
        <f>ROUND(J99*H99,2)</f>
        <v>0</v>
      </c>
      <c r="S99" s="57"/>
      <c r="T99" s="187">
        <f>S99*H99</f>
        <v>0</v>
      </c>
      <c r="U99" s="187">
        <v>0</v>
      </c>
      <c r="V99" s="187">
        <f>U99*H99</f>
        <v>0</v>
      </c>
      <c r="W99" s="187">
        <v>0</v>
      </c>
      <c r="X99" s="188">
        <f>W99*H99</f>
        <v>0</v>
      </c>
      <c r="AR99" s="16" t="s">
        <v>159</v>
      </c>
      <c r="AT99" s="16" t="s">
        <v>147</v>
      </c>
      <c r="AU99" s="16" t="s">
        <v>91</v>
      </c>
      <c r="AY99" s="16" t="s">
        <v>144</v>
      </c>
      <c r="BE99" s="189">
        <f>IF(O99="základní",K99,0)</f>
        <v>0</v>
      </c>
      <c r="BF99" s="189">
        <f>IF(O99="snížená",K99,0)</f>
        <v>0</v>
      </c>
      <c r="BG99" s="189">
        <f>IF(O99="zákl. přenesená",K99,0)</f>
        <v>0</v>
      </c>
      <c r="BH99" s="189">
        <f>IF(O99="sníž. přenesená",K99,0)</f>
        <v>0</v>
      </c>
      <c r="BI99" s="189">
        <f>IF(O99="nulová",K99,0)</f>
        <v>0</v>
      </c>
      <c r="BJ99" s="16" t="s">
        <v>23</v>
      </c>
      <c r="BK99" s="189">
        <f>ROUND(P99*H99,2)</f>
        <v>0</v>
      </c>
      <c r="BL99" s="16" t="s">
        <v>159</v>
      </c>
      <c r="BM99" s="16" t="s">
        <v>629</v>
      </c>
    </row>
    <row r="100" spans="2:65" s="11" customFormat="1" ht="11.25">
      <c r="B100" s="203"/>
      <c r="C100" s="204"/>
      <c r="D100" s="190" t="s">
        <v>161</v>
      </c>
      <c r="E100" s="205" t="s">
        <v>21</v>
      </c>
      <c r="F100" s="206" t="s">
        <v>630</v>
      </c>
      <c r="G100" s="204"/>
      <c r="H100" s="207">
        <v>31.05</v>
      </c>
      <c r="I100" s="208"/>
      <c r="J100" s="208"/>
      <c r="K100" s="204"/>
      <c r="L100" s="204"/>
      <c r="M100" s="209"/>
      <c r="N100" s="210"/>
      <c r="O100" s="211"/>
      <c r="P100" s="211"/>
      <c r="Q100" s="211"/>
      <c r="R100" s="211"/>
      <c r="S100" s="211"/>
      <c r="T100" s="211"/>
      <c r="U100" s="211"/>
      <c r="V100" s="211"/>
      <c r="W100" s="211"/>
      <c r="X100" s="212"/>
      <c r="AT100" s="213" t="s">
        <v>161</v>
      </c>
      <c r="AU100" s="213" t="s">
        <v>91</v>
      </c>
      <c r="AV100" s="11" t="s">
        <v>91</v>
      </c>
      <c r="AW100" s="11" t="s">
        <v>5</v>
      </c>
      <c r="AX100" s="11" t="s">
        <v>82</v>
      </c>
      <c r="AY100" s="213" t="s">
        <v>144</v>
      </c>
    </row>
    <row r="101" spans="2:65" s="11" customFormat="1" ht="11.25">
      <c r="B101" s="203"/>
      <c r="C101" s="204"/>
      <c r="D101" s="190" t="s">
        <v>161</v>
      </c>
      <c r="E101" s="205" t="s">
        <v>21</v>
      </c>
      <c r="F101" s="206" t="s">
        <v>631</v>
      </c>
      <c r="G101" s="204"/>
      <c r="H101" s="207">
        <v>1.014</v>
      </c>
      <c r="I101" s="208"/>
      <c r="J101" s="208"/>
      <c r="K101" s="204"/>
      <c r="L101" s="204"/>
      <c r="M101" s="209"/>
      <c r="N101" s="210"/>
      <c r="O101" s="211"/>
      <c r="P101" s="211"/>
      <c r="Q101" s="211"/>
      <c r="R101" s="211"/>
      <c r="S101" s="211"/>
      <c r="T101" s="211"/>
      <c r="U101" s="211"/>
      <c r="V101" s="211"/>
      <c r="W101" s="211"/>
      <c r="X101" s="212"/>
      <c r="AT101" s="213" t="s">
        <v>161</v>
      </c>
      <c r="AU101" s="213" t="s">
        <v>91</v>
      </c>
      <c r="AV101" s="11" t="s">
        <v>91</v>
      </c>
      <c r="AW101" s="11" t="s">
        <v>5</v>
      </c>
      <c r="AX101" s="11" t="s">
        <v>82</v>
      </c>
      <c r="AY101" s="213" t="s">
        <v>144</v>
      </c>
    </row>
    <row r="102" spans="2:65" s="11" customFormat="1" ht="11.25">
      <c r="B102" s="203"/>
      <c r="C102" s="204"/>
      <c r="D102" s="190" t="s">
        <v>161</v>
      </c>
      <c r="E102" s="205" t="s">
        <v>21</v>
      </c>
      <c r="F102" s="206" t="s">
        <v>632</v>
      </c>
      <c r="G102" s="204"/>
      <c r="H102" s="207">
        <v>40.537999999999997</v>
      </c>
      <c r="I102" s="208"/>
      <c r="J102" s="208"/>
      <c r="K102" s="204"/>
      <c r="L102" s="204"/>
      <c r="M102" s="209"/>
      <c r="N102" s="210"/>
      <c r="O102" s="211"/>
      <c r="P102" s="211"/>
      <c r="Q102" s="211"/>
      <c r="R102" s="211"/>
      <c r="S102" s="211"/>
      <c r="T102" s="211"/>
      <c r="U102" s="211"/>
      <c r="V102" s="211"/>
      <c r="W102" s="211"/>
      <c r="X102" s="212"/>
      <c r="AT102" s="213" t="s">
        <v>161</v>
      </c>
      <c r="AU102" s="213" t="s">
        <v>91</v>
      </c>
      <c r="AV102" s="11" t="s">
        <v>91</v>
      </c>
      <c r="AW102" s="11" t="s">
        <v>5</v>
      </c>
      <c r="AX102" s="11" t="s">
        <v>82</v>
      </c>
      <c r="AY102" s="213" t="s">
        <v>144</v>
      </c>
    </row>
    <row r="103" spans="2:65" s="12" customFormat="1" ht="11.25">
      <c r="B103" s="218"/>
      <c r="C103" s="219"/>
      <c r="D103" s="190" t="s">
        <v>161</v>
      </c>
      <c r="E103" s="220" t="s">
        <v>21</v>
      </c>
      <c r="F103" s="221" t="s">
        <v>399</v>
      </c>
      <c r="G103" s="219"/>
      <c r="H103" s="222">
        <v>72.602000000000004</v>
      </c>
      <c r="I103" s="223"/>
      <c r="J103" s="223"/>
      <c r="K103" s="219"/>
      <c r="L103" s="219"/>
      <c r="M103" s="224"/>
      <c r="N103" s="225"/>
      <c r="O103" s="226"/>
      <c r="P103" s="226"/>
      <c r="Q103" s="226"/>
      <c r="R103" s="226"/>
      <c r="S103" s="226"/>
      <c r="T103" s="226"/>
      <c r="U103" s="226"/>
      <c r="V103" s="226"/>
      <c r="W103" s="226"/>
      <c r="X103" s="227"/>
      <c r="AT103" s="228" t="s">
        <v>161</v>
      </c>
      <c r="AU103" s="228" t="s">
        <v>91</v>
      </c>
      <c r="AV103" s="12" t="s">
        <v>159</v>
      </c>
      <c r="AW103" s="12" t="s">
        <v>5</v>
      </c>
      <c r="AX103" s="12" t="s">
        <v>23</v>
      </c>
      <c r="AY103" s="228" t="s">
        <v>144</v>
      </c>
    </row>
    <row r="104" spans="2:65" s="1" customFormat="1" ht="16.5" customHeight="1">
      <c r="B104" s="32"/>
      <c r="C104" s="177" t="s">
        <v>91</v>
      </c>
      <c r="D104" s="177" t="s">
        <v>147</v>
      </c>
      <c r="E104" s="178" t="s">
        <v>633</v>
      </c>
      <c r="F104" s="179" t="s">
        <v>634</v>
      </c>
      <c r="G104" s="180" t="s">
        <v>411</v>
      </c>
      <c r="H104" s="181">
        <v>36.301000000000002</v>
      </c>
      <c r="I104" s="182"/>
      <c r="J104" s="182"/>
      <c r="K104" s="183">
        <f>ROUND(P104*H104,2)</f>
        <v>0</v>
      </c>
      <c r="L104" s="179" t="s">
        <v>151</v>
      </c>
      <c r="M104" s="36"/>
      <c r="N104" s="184" t="s">
        <v>21</v>
      </c>
      <c r="O104" s="185" t="s">
        <v>51</v>
      </c>
      <c r="P104" s="186">
        <f>I104+J104</f>
        <v>0</v>
      </c>
      <c r="Q104" s="186">
        <f>ROUND(I104*H104,2)</f>
        <v>0</v>
      </c>
      <c r="R104" s="186">
        <f>ROUND(J104*H104,2)</f>
        <v>0</v>
      </c>
      <c r="S104" s="57"/>
      <c r="T104" s="187">
        <f>S104*H104</f>
        <v>0</v>
      </c>
      <c r="U104" s="187">
        <v>0</v>
      </c>
      <c r="V104" s="187">
        <f>U104*H104</f>
        <v>0</v>
      </c>
      <c r="W104" s="187">
        <v>0</v>
      </c>
      <c r="X104" s="188">
        <f>W104*H104</f>
        <v>0</v>
      </c>
      <c r="AR104" s="16" t="s">
        <v>159</v>
      </c>
      <c r="AT104" s="16" t="s">
        <v>147</v>
      </c>
      <c r="AU104" s="16" t="s">
        <v>91</v>
      </c>
      <c r="AY104" s="16" t="s">
        <v>144</v>
      </c>
      <c r="BE104" s="189">
        <f>IF(O104="základní",K104,0)</f>
        <v>0</v>
      </c>
      <c r="BF104" s="189">
        <f>IF(O104="snížená",K104,0)</f>
        <v>0</v>
      </c>
      <c r="BG104" s="189">
        <f>IF(O104="zákl. přenesená",K104,0)</f>
        <v>0</v>
      </c>
      <c r="BH104" s="189">
        <f>IF(O104="sníž. přenesená",K104,0)</f>
        <v>0</v>
      </c>
      <c r="BI104" s="189">
        <f>IF(O104="nulová",K104,0)</f>
        <v>0</v>
      </c>
      <c r="BJ104" s="16" t="s">
        <v>23</v>
      </c>
      <c r="BK104" s="189">
        <f>ROUND(P104*H104,2)</f>
        <v>0</v>
      </c>
      <c r="BL104" s="16" t="s">
        <v>159</v>
      </c>
      <c r="BM104" s="16" t="s">
        <v>635</v>
      </c>
    </row>
    <row r="105" spans="2:65" s="11" customFormat="1" ht="11.25">
      <c r="B105" s="203"/>
      <c r="C105" s="204"/>
      <c r="D105" s="190" t="s">
        <v>161</v>
      </c>
      <c r="E105" s="204"/>
      <c r="F105" s="206" t="s">
        <v>636</v>
      </c>
      <c r="G105" s="204"/>
      <c r="H105" s="207">
        <v>36.301000000000002</v>
      </c>
      <c r="I105" s="208"/>
      <c r="J105" s="208"/>
      <c r="K105" s="204"/>
      <c r="L105" s="204"/>
      <c r="M105" s="209"/>
      <c r="N105" s="210"/>
      <c r="O105" s="211"/>
      <c r="P105" s="211"/>
      <c r="Q105" s="211"/>
      <c r="R105" s="211"/>
      <c r="S105" s="211"/>
      <c r="T105" s="211"/>
      <c r="U105" s="211"/>
      <c r="V105" s="211"/>
      <c r="W105" s="211"/>
      <c r="X105" s="212"/>
      <c r="AT105" s="213" t="s">
        <v>161</v>
      </c>
      <c r="AU105" s="213" t="s">
        <v>91</v>
      </c>
      <c r="AV105" s="11" t="s">
        <v>91</v>
      </c>
      <c r="AW105" s="11" t="s">
        <v>4</v>
      </c>
      <c r="AX105" s="11" t="s">
        <v>23</v>
      </c>
      <c r="AY105" s="213" t="s">
        <v>144</v>
      </c>
    </row>
    <row r="106" spans="2:65" s="1" customFormat="1" ht="16.5" customHeight="1">
      <c r="B106" s="32"/>
      <c r="C106" s="177" t="s">
        <v>155</v>
      </c>
      <c r="D106" s="177" t="s">
        <v>147</v>
      </c>
      <c r="E106" s="178" t="s">
        <v>436</v>
      </c>
      <c r="F106" s="179" t="s">
        <v>437</v>
      </c>
      <c r="G106" s="180" t="s">
        <v>411</v>
      </c>
      <c r="H106" s="181">
        <v>36.301000000000002</v>
      </c>
      <c r="I106" s="182"/>
      <c r="J106" s="182"/>
      <c r="K106" s="183">
        <f>ROUND(P106*H106,2)</f>
        <v>0</v>
      </c>
      <c r="L106" s="179" t="s">
        <v>151</v>
      </c>
      <c r="M106" s="36"/>
      <c r="N106" s="184" t="s">
        <v>21</v>
      </c>
      <c r="O106" s="185" t="s">
        <v>51</v>
      </c>
      <c r="P106" s="186">
        <f>I106+J106</f>
        <v>0</v>
      </c>
      <c r="Q106" s="186">
        <f>ROUND(I106*H106,2)</f>
        <v>0</v>
      </c>
      <c r="R106" s="186">
        <f>ROUND(J106*H106,2)</f>
        <v>0</v>
      </c>
      <c r="S106" s="57"/>
      <c r="T106" s="187">
        <f>S106*H106</f>
        <v>0</v>
      </c>
      <c r="U106" s="187">
        <v>0</v>
      </c>
      <c r="V106" s="187">
        <f>U106*H106</f>
        <v>0</v>
      </c>
      <c r="W106" s="187">
        <v>0</v>
      </c>
      <c r="X106" s="188">
        <f>W106*H106</f>
        <v>0</v>
      </c>
      <c r="AR106" s="16" t="s">
        <v>159</v>
      </c>
      <c r="AT106" s="16" t="s">
        <v>147</v>
      </c>
      <c r="AU106" s="16" t="s">
        <v>91</v>
      </c>
      <c r="AY106" s="16" t="s">
        <v>144</v>
      </c>
      <c r="BE106" s="189">
        <f>IF(O106="základní",K106,0)</f>
        <v>0</v>
      </c>
      <c r="BF106" s="189">
        <f>IF(O106="snížená",K106,0)</f>
        <v>0</v>
      </c>
      <c r="BG106" s="189">
        <f>IF(O106="zákl. přenesená",K106,0)</f>
        <v>0</v>
      </c>
      <c r="BH106" s="189">
        <f>IF(O106="sníž. přenesená",K106,0)</f>
        <v>0</v>
      </c>
      <c r="BI106" s="189">
        <f>IF(O106="nulová",K106,0)</f>
        <v>0</v>
      </c>
      <c r="BJ106" s="16" t="s">
        <v>23</v>
      </c>
      <c r="BK106" s="189">
        <f>ROUND(P106*H106,2)</f>
        <v>0</v>
      </c>
      <c r="BL106" s="16" t="s">
        <v>159</v>
      </c>
      <c r="BM106" s="16" t="s">
        <v>637</v>
      </c>
    </row>
    <row r="107" spans="2:65" s="11" customFormat="1" ht="11.25">
      <c r="B107" s="203"/>
      <c r="C107" s="204"/>
      <c r="D107" s="190" t="s">
        <v>161</v>
      </c>
      <c r="E107" s="204"/>
      <c r="F107" s="206" t="s">
        <v>636</v>
      </c>
      <c r="G107" s="204"/>
      <c r="H107" s="207">
        <v>36.301000000000002</v>
      </c>
      <c r="I107" s="208"/>
      <c r="J107" s="208"/>
      <c r="K107" s="204"/>
      <c r="L107" s="204"/>
      <c r="M107" s="209"/>
      <c r="N107" s="210"/>
      <c r="O107" s="211"/>
      <c r="P107" s="211"/>
      <c r="Q107" s="211"/>
      <c r="R107" s="211"/>
      <c r="S107" s="211"/>
      <c r="T107" s="211"/>
      <c r="U107" s="211"/>
      <c r="V107" s="211"/>
      <c r="W107" s="211"/>
      <c r="X107" s="212"/>
      <c r="AT107" s="213" t="s">
        <v>161</v>
      </c>
      <c r="AU107" s="213" t="s">
        <v>91</v>
      </c>
      <c r="AV107" s="11" t="s">
        <v>91</v>
      </c>
      <c r="AW107" s="11" t="s">
        <v>4</v>
      </c>
      <c r="AX107" s="11" t="s">
        <v>23</v>
      </c>
      <c r="AY107" s="213" t="s">
        <v>144</v>
      </c>
    </row>
    <row r="108" spans="2:65" s="1" customFormat="1" ht="16.5" customHeight="1">
      <c r="B108" s="32"/>
      <c r="C108" s="177" t="s">
        <v>274</v>
      </c>
      <c r="D108" s="177" t="s">
        <v>147</v>
      </c>
      <c r="E108" s="178" t="s">
        <v>452</v>
      </c>
      <c r="F108" s="179" t="s">
        <v>453</v>
      </c>
      <c r="G108" s="180" t="s">
        <v>411</v>
      </c>
      <c r="H108" s="181">
        <v>41.552</v>
      </c>
      <c r="I108" s="182"/>
      <c r="J108" s="182"/>
      <c r="K108" s="183">
        <f>ROUND(P108*H108,2)</f>
        <v>0</v>
      </c>
      <c r="L108" s="179" t="s">
        <v>151</v>
      </c>
      <c r="M108" s="36"/>
      <c r="N108" s="184" t="s">
        <v>21</v>
      </c>
      <c r="O108" s="185" t="s">
        <v>51</v>
      </c>
      <c r="P108" s="186">
        <f>I108+J108</f>
        <v>0</v>
      </c>
      <c r="Q108" s="186">
        <f>ROUND(I108*H108,2)</f>
        <v>0</v>
      </c>
      <c r="R108" s="186">
        <f>ROUND(J108*H108,2)</f>
        <v>0</v>
      </c>
      <c r="S108" s="57"/>
      <c r="T108" s="187">
        <f>S108*H108</f>
        <v>0</v>
      </c>
      <c r="U108" s="187">
        <v>0</v>
      </c>
      <c r="V108" s="187">
        <f>U108*H108</f>
        <v>0</v>
      </c>
      <c r="W108" s="187">
        <v>0</v>
      </c>
      <c r="X108" s="188">
        <f>W108*H108</f>
        <v>0</v>
      </c>
      <c r="AR108" s="16" t="s">
        <v>159</v>
      </c>
      <c r="AT108" s="16" t="s">
        <v>147</v>
      </c>
      <c r="AU108" s="16" t="s">
        <v>91</v>
      </c>
      <c r="AY108" s="16" t="s">
        <v>144</v>
      </c>
      <c r="BE108" s="189">
        <f>IF(O108="základní",K108,0)</f>
        <v>0</v>
      </c>
      <c r="BF108" s="189">
        <f>IF(O108="snížená",K108,0)</f>
        <v>0</v>
      </c>
      <c r="BG108" s="189">
        <f>IF(O108="zákl. přenesená",K108,0)</f>
        <v>0</v>
      </c>
      <c r="BH108" s="189">
        <f>IF(O108="sníž. přenesená",K108,0)</f>
        <v>0</v>
      </c>
      <c r="BI108" s="189">
        <f>IF(O108="nulová",K108,0)</f>
        <v>0</v>
      </c>
      <c r="BJ108" s="16" t="s">
        <v>23</v>
      </c>
      <c r="BK108" s="189">
        <f>ROUND(P108*H108,2)</f>
        <v>0</v>
      </c>
      <c r="BL108" s="16" t="s">
        <v>159</v>
      </c>
      <c r="BM108" s="16" t="s">
        <v>638</v>
      </c>
    </row>
    <row r="109" spans="2:65" s="11" customFormat="1" ht="11.25">
      <c r="B109" s="203"/>
      <c r="C109" s="204"/>
      <c r="D109" s="190" t="s">
        <v>161</v>
      </c>
      <c r="E109" s="205" t="s">
        <v>21</v>
      </c>
      <c r="F109" s="206" t="s">
        <v>639</v>
      </c>
      <c r="G109" s="204"/>
      <c r="H109" s="207">
        <v>72.602000000000004</v>
      </c>
      <c r="I109" s="208"/>
      <c r="J109" s="208"/>
      <c r="K109" s="204"/>
      <c r="L109" s="204"/>
      <c r="M109" s="209"/>
      <c r="N109" s="210"/>
      <c r="O109" s="211"/>
      <c r="P109" s="211"/>
      <c r="Q109" s="211"/>
      <c r="R109" s="211"/>
      <c r="S109" s="211"/>
      <c r="T109" s="211"/>
      <c r="U109" s="211"/>
      <c r="V109" s="211"/>
      <c r="W109" s="211"/>
      <c r="X109" s="212"/>
      <c r="AT109" s="213" t="s">
        <v>161</v>
      </c>
      <c r="AU109" s="213" t="s">
        <v>91</v>
      </c>
      <c r="AV109" s="11" t="s">
        <v>91</v>
      </c>
      <c r="AW109" s="11" t="s">
        <v>5</v>
      </c>
      <c r="AX109" s="11" t="s">
        <v>82</v>
      </c>
      <c r="AY109" s="213" t="s">
        <v>144</v>
      </c>
    </row>
    <row r="110" spans="2:65" s="11" customFormat="1" ht="11.25">
      <c r="B110" s="203"/>
      <c r="C110" s="204"/>
      <c r="D110" s="190" t="s">
        <v>161</v>
      </c>
      <c r="E110" s="205" t="s">
        <v>21</v>
      </c>
      <c r="F110" s="206" t="s">
        <v>640</v>
      </c>
      <c r="G110" s="204"/>
      <c r="H110" s="207">
        <v>-31.05</v>
      </c>
      <c r="I110" s="208"/>
      <c r="J110" s="208"/>
      <c r="K110" s="204"/>
      <c r="L110" s="204"/>
      <c r="M110" s="209"/>
      <c r="N110" s="210"/>
      <c r="O110" s="211"/>
      <c r="P110" s="211"/>
      <c r="Q110" s="211"/>
      <c r="R110" s="211"/>
      <c r="S110" s="211"/>
      <c r="T110" s="211"/>
      <c r="U110" s="211"/>
      <c r="V110" s="211"/>
      <c r="W110" s="211"/>
      <c r="X110" s="212"/>
      <c r="AT110" s="213" t="s">
        <v>161</v>
      </c>
      <c r="AU110" s="213" t="s">
        <v>91</v>
      </c>
      <c r="AV110" s="11" t="s">
        <v>91</v>
      </c>
      <c r="AW110" s="11" t="s">
        <v>5</v>
      </c>
      <c r="AX110" s="11" t="s">
        <v>82</v>
      </c>
      <c r="AY110" s="213" t="s">
        <v>144</v>
      </c>
    </row>
    <row r="111" spans="2:65" s="12" customFormat="1" ht="11.25">
      <c r="B111" s="218"/>
      <c r="C111" s="219"/>
      <c r="D111" s="190" t="s">
        <v>161</v>
      </c>
      <c r="E111" s="220" t="s">
        <v>21</v>
      </c>
      <c r="F111" s="221" t="s">
        <v>399</v>
      </c>
      <c r="G111" s="219"/>
      <c r="H111" s="222">
        <v>41.552</v>
      </c>
      <c r="I111" s="223"/>
      <c r="J111" s="223"/>
      <c r="K111" s="219"/>
      <c r="L111" s="219"/>
      <c r="M111" s="224"/>
      <c r="N111" s="225"/>
      <c r="O111" s="226"/>
      <c r="P111" s="226"/>
      <c r="Q111" s="226"/>
      <c r="R111" s="226"/>
      <c r="S111" s="226"/>
      <c r="T111" s="226"/>
      <c r="U111" s="226"/>
      <c r="V111" s="226"/>
      <c r="W111" s="226"/>
      <c r="X111" s="227"/>
      <c r="AT111" s="228" t="s">
        <v>161</v>
      </c>
      <c r="AU111" s="228" t="s">
        <v>91</v>
      </c>
      <c r="AV111" s="12" t="s">
        <v>159</v>
      </c>
      <c r="AW111" s="12" t="s">
        <v>5</v>
      </c>
      <c r="AX111" s="12" t="s">
        <v>23</v>
      </c>
      <c r="AY111" s="228" t="s">
        <v>144</v>
      </c>
    </row>
    <row r="112" spans="2:65" s="1" customFormat="1" ht="16.5" customHeight="1">
      <c r="B112" s="32"/>
      <c r="C112" s="177" t="s">
        <v>270</v>
      </c>
      <c r="D112" s="177" t="s">
        <v>147</v>
      </c>
      <c r="E112" s="178" t="s">
        <v>641</v>
      </c>
      <c r="F112" s="179" t="s">
        <v>642</v>
      </c>
      <c r="G112" s="180" t="s">
        <v>411</v>
      </c>
      <c r="H112" s="181">
        <v>17.25</v>
      </c>
      <c r="I112" s="182"/>
      <c r="J112" s="182"/>
      <c r="K112" s="183">
        <f>ROUND(P112*H112,2)</f>
        <v>0</v>
      </c>
      <c r="L112" s="179" t="s">
        <v>151</v>
      </c>
      <c r="M112" s="36"/>
      <c r="N112" s="184" t="s">
        <v>21</v>
      </c>
      <c r="O112" s="185" t="s">
        <v>51</v>
      </c>
      <c r="P112" s="186">
        <f>I112+J112</f>
        <v>0</v>
      </c>
      <c r="Q112" s="186">
        <f>ROUND(I112*H112,2)</f>
        <v>0</v>
      </c>
      <c r="R112" s="186">
        <f>ROUND(J112*H112,2)</f>
        <v>0</v>
      </c>
      <c r="S112" s="57"/>
      <c r="T112" s="187">
        <f>S112*H112</f>
        <v>0</v>
      </c>
      <c r="U112" s="187">
        <v>0</v>
      </c>
      <c r="V112" s="187">
        <f>U112*H112</f>
        <v>0</v>
      </c>
      <c r="W112" s="187">
        <v>0</v>
      </c>
      <c r="X112" s="188">
        <f>W112*H112</f>
        <v>0</v>
      </c>
      <c r="AR112" s="16" t="s">
        <v>159</v>
      </c>
      <c r="AT112" s="16" t="s">
        <v>147</v>
      </c>
      <c r="AU112" s="16" t="s">
        <v>91</v>
      </c>
      <c r="AY112" s="16" t="s">
        <v>144</v>
      </c>
      <c r="BE112" s="189">
        <f>IF(O112="základní",K112,0)</f>
        <v>0</v>
      </c>
      <c r="BF112" s="189">
        <f>IF(O112="snížená",K112,0)</f>
        <v>0</v>
      </c>
      <c r="BG112" s="189">
        <f>IF(O112="zákl. přenesená",K112,0)</f>
        <v>0</v>
      </c>
      <c r="BH112" s="189">
        <f>IF(O112="sníž. přenesená",K112,0)</f>
        <v>0</v>
      </c>
      <c r="BI112" s="189">
        <f>IF(O112="nulová",K112,0)</f>
        <v>0</v>
      </c>
      <c r="BJ112" s="16" t="s">
        <v>23</v>
      </c>
      <c r="BK112" s="189">
        <f>ROUND(P112*H112,2)</f>
        <v>0</v>
      </c>
      <c r="BL112" s="16" t="s">
        <v>159</v>
      </c>
      <c r="BM112" s="16" t="s">
        <v>643</v>
      </c>
    </row>
    <row r="113" spans="2:65" s="11" customFormat="1" ht="11.25">
      <c r="B113" s="203"/>
      <c r="C113" s="204"/>
      <c r="D113" s="190" t="s">
        <v>161</v>
      </c>
      <c r="E113" s="205" t="s">
        <v>21</v>
      </c>
      <c r="F113" s="206" t="s">
        <v>644</v>
      </c>
      <c r="G113" s="204"/>
      <c r="H113" s="207">
        <v>13.5</v>
      </c>
      <c r="I113" s="208"/>
      <c r="J113" s="208"/>
      <c r="K113" s="204"/>
      <c r="L113" s="204"/>
      <c r="M113" s="209"/>
      <c r="N113" s="210"/>
      <c r="O113" s="211"/>
      <c r="P113" s="211"/>
      <c r="Q113" s="211"/>
      <c r="R113" s="211"/>
      <c r="S113" s="211"/>
      <c r="T113" s="211"/>
      <c r="U113" s="211"/>
      <c r="V113" s="211"/>
      <c r="W113" s="211"/>
      <c r="X113" s="212"/>
      <c r="AT113" s="213" t="s">
        <v>161</v>
      </c>
      <c r="AU113" s="213" t="s">
        <v>91</v>
      </c>
      <c r="AV113" s="11" t="s">
        <v>91</v>
      </c>
      <c r="AW113" s="11" t="s">
        <v>5</v>
      </c>
      <c r="AX113" s="11" t="s">
        <v>82</v>
      </c>
      <c r="AY113" s="213" t="s">
        <v>144</v>
      </c>
    </row>
    <row r="114" spans="2:65" s="11" customFormat="1" ht="11.25">
      <c r="B114" s="203"/>
      <c r="C114" s="204"/>
      <c r="D114" s="190" t="s">
        <v>161</v>
      </c>
      <c r="E114" s="205" t="s">
        <v>21</v>
      </c>
      <c r="F114" s="206" t="s">
        <v>645</v>
      </c>
      <c r="G114" s="204"/>
      <c r="H114" s="207">
        <v>3.75</v>
      </c>
      <c r="I114" s="208"/>
      <c r="J114" s="208"/>
      <c r="K114" s="204"/>
      <c r="L114" s="204"/>
      <c r="M114" s="209"/>
      <c r="N114" s="210"/>
      <c r="O114" s="211"/>
      <c r="P114" s="211"/>
      <c r="Q114" s="211"/>
      <c r="R114" s="211"/>
      <c r="S114" s="211"/>
      <c r="T114" s="211"/>
      <c r="U114" s="211"/>
      <c r="V114" s="211"/>
      <c r="W114" s="211"/>
      <c r="X114" s="212"/>
      <c r="AT114" s="213" t="s">
        <v>161</v>
      </c>
      <c r="AU114" s="213" t="s">
        <v>91</v>
      </c>
      <c r="AV114" s="11" t="s">
        <v>91</v>
      </c>
      <c r="AW114" s="11" t="s">
        <v>5</v>
      </c>
      <c r="AX114" s="11" t="s">
        <v>82</v>
      </c>
      <c r="AY114" s="213" t="s">
        <v>144</v>
      </c>
    </row>
    <row r="115" spans="2:65" s="12" customFormat="1" ht="11.25">
      <c r="B115" s="218"/>
      <c r="C115" s="219"/>
      <c r="D115" s="190" t="s">
        <v>161</v>
      </c>
      <c r="E115" s="220" t="s">
        <v>21</v>
      </c>
      <c r="F115" s="221" t="s">
        <v>399</v>
      </c>
      <c r="G115" s="219"/>
      <c r="H115" s="222">
        <v>17.25</v>
      </c>
      <c r="I115" s="223"/>
      <c r="J115" s="223"/>
      <c r="K115" s="219"/>
      <c r="L115" s="219"/>
      <c r="M115" s="224"/>
      <c r="N115" s="225"/>
      <c r="O115" s="226"/>
      <c r="P115" s="226"/>
      <c r="Q115" s="226"/>
      <c r="R115" s="226"/>
      <c r="S115" s="226"/>
      <c r="T115" s="226"/>
      <c r="U115" s="226"/>
      <c r="V115" s="226"/>
      <c r="W115" s="226"/>
      <c r="X115" s="227"/>
      <c r="AT115" s="228" t="s">
        <v>161</v>
      </c>
      <c r="AU115" s="228" t="s">
        <v>91</v>
      </c>
      <c r="AV115" s="12" t="s">
        <v>159</v>
      </c>
      <c r="AW115" s="12" t="s">
        <v>5</v>
      </c>
      <c r="AX115" s="12" t="s">
        <v>23</v>
      </c>
      <c r="AY115" s="228" t="s">
        <v>144</v>
      </c>
    </row>
    <row r="116" spans="2:65" s="1" customFormat="1" ht="16.5" customHeight="1">
      <c r="B116" s="32"/>
      <c r="C116" s="177" t="s">
        <v>204</v>
      </c>
      <c r="D116" s="177" t="s">
        <v>147</v>
      </c>
      <c r="E116" s="178" t="s">
        <v>646</v>
      </c>
      <c r="F116" s="179" t="s">
        <v>647</v>
      </c>
      <c r="G116" s="180" t="s">
        <v>395</v>
      </c>
      <c r="H116" s="181">
        <v>59.5</v>
      </c>
      <c r="I116" s="182"/>
      <c r="J116" s="182"/>
      <c r="K116" s="183">
        <f>ROUND(P116*H116,2)</f>
        <v>0</v>
      </c>
      <c r="L116" s="179" t="s">
        <v>151</v>
      </c>
      <c r="M116" s="36"/>
      <c r="N116" s="184" t="s">
        <v>21</v>
      </c>
      <c r="O116" s="185" t="s">
        <v>51</v>
      </c>
      <c r="P116" s="186">
        <f>I116+J116</f>
        <v>0</v>
      </c>
      <c r="Q116" s="186">
        <f>ROUND(I116*H116,2)</f>
        <v>0</v>
      </c>
      <c r="R116" s="186">
        <f>ROUND(J116*H116,2)</f>
        <v>0</v>
      </c>
      <c r="S116" s="57"/>
      <c r="T116" s="187">
        <f>S116*H116</f>
        <v>0</v>
      </c>
      <c r="U116" s="187">
        <v>0</v>
      </c>
      <c r="V116" s="187">
        <f>U116*H116</f>
        <v>0</v>
      </c>
      <c r="W116" s="187">
        <v>0</v>
      </c>
      <c r="X116" s="188">
        <f>W116*H116</f>
        <v>0</v>
      </c>
      <c r="AR116" s="16" t="s">
        <v>159</v>
      </c>
      <c r="AT116" s="16" t="s">
        <v>147</v>
      </c>
      <c r="AU116" s="16" t="s">
        <v>91</v>
      </c>
      <c r="AY116" s="16" t="s">
        <v>144</v>
      </c>
      <c r="BE116" s="189">
        <f>IF(O116="základní",K116,0)</f>
        <v>0</v>
      </c>
      <c r="BF116" s="189">
        <f>IF(O116="snížená",K116,0)</f>
        <v>0</v>
      </c>
      <c r="BG116" s="189">
        <f>IF(O116="zákl. přenesená",K116,0)</f>
        <v>0</v>
      </c>
      <c r="BH116" s="189">
        <f>IF(O116="sníž. přenesená",K116,0)</f>
        <v>0</v>
      </c>
      <c r="BI116" s="189">
        <f>IF(O116="nulová",K116,0)</f>
        <v>0</v>
      </c>
      <c r="BJ116" s="16" t="s">
        <v>23</v>
      </c>
      <c r="BK116" s="189">
        <f>ROUND(P116*H116,2)</f>
        <v>0</v>
      </c>
      <c r="BL116" s="16" t="s">
        <v>159</v>
      </c>
      <c r="BM116" s="16" t="s">
        <v>648</v>
      </c>
    </row>
    <row r="117" spans="2:65" s="10" customFormat="1" ht="22.9" customHeight="1">
      <c r="B117" s="160"/>
      <c r="C117" s="161"/>
      <c r="D117" s="162" t="s">
        <v>81</v>
      </c>
      <c r="E117" s="175" t="s">
        <v>91</v>
      </c>
      <c r="F117" s="175" t="s">
        <v>649</v>
      </c>
      <c r="G117" s="161"/>
      <c r="H117" s="161"/>
      <c r="I117" s="164"/>
      <c r="J117" s="164"/>
      <c r="K117" s="176">
        <f>BK117</f>
        <v>0</v>
      </c>
      <c r="L117" s="161"/>
      <c r="M117" s="166"/>
      <c r="N117" s="167"/>
      <c r="O117" s="168"/>
      <c r="P117" s="168"/>
      <c r="Q117" s="169">
        <f>SUM(Q118:Q145)</f>
        <v>0</v>
      </c>
      <c r="R117" s="169">
        <f>SUM(R118:R145)</f>
        <v>0</v>
      </c>
      <c r="S117" s="168"/>
      <c r="T117" s="170">
        <f>SUM(T118:T145)</f>
        <v>0</v>
      </c>
      <c r="U117" s="168"/>
      <c r="V117" s="170">
        <f>SUM(V118:V145)</f>
        <v>25.96027574</v>
      </c>
      <c r="W117" s="168"/>
      <c r="X117" s="171">
        <f>SUM(X118:X145)</f>
        <v>0</v>
      </c>
      <c r="AR117" s="172" t="s">
        <v>23</v>
      </c>
      <c r="AT117" s="173" t="s">
        <v>81</v>
      </c>
      <c r="AU117" s="173" t="s">
        <v>23</v>
      </c>
      <c r="AY117" s="172" t="s">
        <v>144</v>
      </c>
      <c r="BK117" s="174">
        <f>SUM(BK118:BK145)</f>
        <v>0</v>
      </c>
    </row>
    <row r="118" spans="2:65" s="1" customFormat="1" ht="16.5" customHeight="1">
      <c r="B118" s="32"/>
      <c r="C118" s="177" t="s">
        <v>326</v>
      </c>
      <c r="D118" s="177" t="s">
        <v>147</v>
      </c>
      <c r="E118" s="178" t="s">
        <v>650</v>
      </c>
      <c r="F118" s="179" t="s">
        <v>651</v>
      </c>
      <c r="G118" s="180" t="s">
        <v>411</v>
      </c>
      <c r="H118" s="181">
        <v>2</v>
      </c>
      <c r="I118" s="182"/>
      <c r="J118" s="182"/>
      <c r="K118" s="183">
        <f>ROUND(P118*H118,2)</f>
        <v>0</v>
      </c>
      <c r="L118" s="179" t="s">
        <v>151</v>
      </c>
      <c r="M118" s="36"/>
      <c r="N118" s="184" t="s">
        <v>21</v>
      </c>
      <c r="O118" s="185" t="s">
        <v>51</v>
      </c>
      <c r="P118" s="186">
        <f>I118+J118</f>
        <v>0</v>
      </c>
      <c r="Q118" s="186">
        <f>ROUND(I118*H118,2)</f>
        <v>0</v>
      </c>
      <c r="R118" s="186">
        <f>ROUND(J118*H118,2)</f>
        <v>0</v>
      </c>
      <c r="S118" s="57"/>
      <c r="T118" s="187">
        <f>S118*H118</f>
        <v>0</v>
      </c>
      <c r="U118" s="187">
        <v>0</v>
      </c>
      <c r="V118" s="187">
        <f>U118*H118</f>
        <v>0</v>
      </c>
      <c r="W118" s="187">
        <v>0</v>
      </c>
      <c r="X118" s="188">
        <f>W118*H118</f>
        <v>0</v>
      </c>
      <c r="AR118" s="16" t="s">
        <v>159</v>
      </c>
      <c r="AT118" s="16" t="s">
        <v>147</v>
      </c>
      <c r="AU118" s="16" t="s">
        <v>91</v>
      </c>
      <c r="AY118" s="16" t="s">
        <v>144</v>
      </c>
      <c r="BE118" s="189">
        <f>IF(O118="základní",K118,0)</f>
        <v>0</v>
      </c>
      <c r="BF118" s="189">
        <f>IF(O118="snížená",K118,0)</f>
        <v>0</v>
      </c>
      <c r="BG118" s="189">
        <f>IF(O118="zákl. přenesená",K118,0)</f>
        <v>0</v>
      </c>
      <c r="BH118" s="189">
        <f>IF(O118="sníž. přenesená",K118,0)</f>
        <v>0</v>
      </c>
      <c r="BI118" s="189">
        <f>IF(O118="nulová",K118,0)</f>
        <v>0</v>
      </c>
      <c r="BJ118" s="16" t="s">
        <v>23</v>
      </c>
      <c r="BK118" s="189">
        <f>ROUND(P118*H118,2)</f>
        <v>0</v>
      </c>
      <c r="BL118" s="16" t="s">
        <v>159</v>
      </c>
      <c r="BM118" s="16" t="s">
        <v>652</v>
      </c>
    </row>
    <row r="119" spans="2:65" s="1" customFormat="1" ht="16.5" customHeight="1">
      <c r="B119" s="32"/>
      <c r="C119" s="177" t="s">
        <v>318</v>
      </c>
      <c r="D119" s="177" t="s">
        <v>147</v>
      </c>
      <c r="E119" s="178" t="s">
        <v>653</v>
      </c>
      <c r="F119" s="179" t="s">
        <v>654</v>
      </c>
      <c r="G119" s="180" t="s">
        <v>395</v>
      </c>
      <c r="H119" s="181">
        <v>18</v>
      </c>
      <c r="I119" s="182"/>
      <c r="J119" s="182"/>
      <c r="K119" s="183">
        <f>ROUND(P119*H119,2)</f>
        <v>0</v>
      </c>
      <c r="L119" s="179" t="s">
        <v>151</v>
      </c>
      <c r="M119" s="36"/>
      <c r="N119" s="184" t="s">
        <v>21</v>
      </c>
      <c r="O119" s="185" t="s">
        <v>51</v>
      </c>
      <c r="P119" s="186">
        <f>I119+J119</f>
        <v>0</v>
      </c>
      <c r="Q119" s="186">
        <f>ROUND(I119*H119,2)</f>
        <v>0</v>
      </c>
      <c r="R119" s="186">
        <f>ROUND(J119*H119,2)</f>
        <v>0</v>
      </c>
      <c r="S119" s="57"/>
      <c r="T119" s="187">
        <f>S119*H119</f>
        <v>0</v>
      </c>
      <c r="U119" s="187">
        <v>3.1E-4</v>
      </c>
      <c r="V119" s="187">
        <f>U119*H119</f>
        <v>5.5799999999999999E-3</v>
      </c>
      <c r="W119" s="187">
        <v>0</v>
      </c>
      <c r="X119" s="188">
        <f>W119*H119</f>
        <v>0</v>
      </c>
      <c r="AR119" s="16" t="s">
        <v>159</v>
      </c>
      <c r="AT119" s="16" t="s">
        <v>147</v>
      </c>
      <c r="AU119" s="16" t="s">
        <v>91</v>
      </c>
      <c r="AY119" s="16" t="s">
        <v>144</v>
      </c>
      <c r="BE119" s="189">
        <f>IF(O119="základní",K119,0)</f>
        <v>0</v>
      </c>
      <c r="BF119" s="189">
        <f>IF(O119="snížená",K119,0)</f>
        <v>0</v>
      </c>
      <c r="BG119" s="189">
        <f>IF(O119="zákl. přenesená",K119,0)</f>
        <v>0</v>
      </c>
      <c r="BH119" s="189">
        <f>IF(O119="sníž. přenesená",K119,0)</f>
        <v>0</v>
      </c>
      <c r="BI119" s="189">
        <f>IF(O119="nulová",K119,0)</f>
        <v>0</v>
      </c>
      <c r="BJ119" s="16" t="s">
        <v>23</v>
      </c>
      <c r="BK119" s="189">
        <f>ROUND(P119*H119,2)</f>
        <v>0</v>
      </c>
      <c r="BL119" s="16" t="s">
        <v>159</v>
      </c>
      <c r="BM119" s="16" t="s">
        <v>655</v>
      </c>
    </row>
    <row r="120" spans="2:65" s="11" customFormat="1" ht="11.25">
      <c r="B120" s="203"/>
      <c r="C120" s="204"/>
      <c r="D120" s="190" t="s">
        <v>161</v>
      </c>
      <c r="E120" s="205" t="s">
        <v>21</v>
      </c>
      <c r="F120" s="206" t="s">
        <v>656</v>
      </c>
      <c r="G120" s="204"/>
      <c r="H120" s="207">
        <v>18</v>
      </c>
      <c r="I120" s="208"/>
      <c r="J120" s="208"/>
      <c r="K120" s="204"/>
      <c r="L120" s="204"/>
      <c r="M120" s="209"/>
      <c r="N120" s="210"/>
      <c r="O120" s="211"/>
      <c r="P120" s="211"/>
      <c r="Q120" s="211"/>
      <c r="R120" s="211"/>
      <c r="S120" s="211"/>
      <c r="T120" s="211"/>
      <c r="U120" s="211"/>
      <c r="V120" s="211"/>
      <c r="W120" s="211"/>
      <c r="X120" s="212"/>
      <c r="AT120" s="213" t="s">
        <v>161</v>
      </c>
      <c r="AU120" s="213" t="s">
        <v>91</v>
      </c>
      <c r="AV120" s="11" t="s">
        <v>91</v>
      </c>
      <c r="AW120" s="11" t="s">
        <v>5</v>
      </c>
      <c r="AX120" s="11" t="s">
        <v>23</v>
      </c>
      <c r="AY120" s="213" t="s">
        <v>144</v>
      </c>
    </row>
    <row r="121" spans="2:65" s="1" customFormat="1" ht="16.5" customHeight="1">
      <c r="B121" s="32"/>
      <c r="C121" s="193" t="s">
        <v>322</v>
      </c>
      <c r="D121" s="193" t="s">
        <v>156</v>
      </c>
      <c r="E121" s="194" t="s">
        <v>657</v>
      </c>
      <c r="F121" s="195" t="s">
        <v>658</v>
      </c>
      <c r="G121" s="196" t="s">
        <v>395</v>
      </c>
      <c r="H121" s="197">
        <v>18</v>
      </c>
      <c r="I121" s="198"/>
      <c r="J121" s="199"/>
      <c r="K121" s="200">
        <f>ROUND(P121*H121,2)</f>
        <v>0</v>
      </c>
      <c r="L121" s="195" t="s">
        <v>151</v>
      </c>
      <c r="M121" s="201"/>
      <c r="N121" s="202" t="s">
        <v>21</v>
      </c>
      <c r="O121" s="185" t="s">
        <v>51</v>
      </c>
      <c r="P121" s="186">
        <f>I121+J121</f>
        <v>0</v>
      </c>
      <c r="Q121" s="186">
        <f>ROUND(I121*H121,2)</f>
        <v>0</v>
      </c>
      <c r="R121" s="186">
        <f>ROUND(J121*H121,2)</f>
        <v>0</v>
      </c>
      <c r="S121" s="57"/>
      <c r="T121" s="187">
        <f>S121*H121</f>
        <v>0</v>
      </c>
      <c r="U121" s="187">
        <v>2.9999999999999997E-4</v>
      </c>
      <c r="V121" s="187">
        <f>U121*H121</f>
        <v>5.3999999999999994E-3</v>
      </c>
      <c r="W121" s="187">
        <v>0</v>
      </c>
      <c r="X121" s="188">
        <f>W121*H121</f>
        <v>0</v>
      </c>
      <c r="AR121" s="16" t="s">
        <v>145</v>
      </c>
      <c r="AT121" s="16" t="s">
        <v>156</v>
      </c>
      <c r="AU121" s="16" t="s">
        <v>91</v>
      </c>
      <c r="AY121" s="16" t="s">
        <v>144</v>
      </c>
      <c r="BE121" s="189">
        <f>IF(O121="základní",K121,0)</f>
        <v>0</v>
      </c>
      <c r="BF121" s="189">
        <f>IF(O121="snížená",K121,0)</f>
        <v>0</v>
      </c>
      <c r="BG121" s="189">
        <f>IF(O121="zákl. přenesená",K121,0)</f>
        <v>0</v>
      </c>
      <c r="BH121" s="189">
        <f>IF(O121="sníž. přenesená",K121,0)</f>
        <v>0</v>
      </c>
      <c r="BI121" s="189">
        <f>IF(O121="nulová",K121,0)</f>
        <v>0</v>
      </c>
      <c r="BJ121" s="16" t="s">
        <v>23</v>
      </c>
      <c r="BK121" s="189">
        <f>ROUND(P121*H121,2)</f>
        <v>0</v>
      </c>
      <c r="BL121" s="16" t="s">
        <v>159</v>
      </c>
      <c r="BM121" s="16" t="s">
        <v>659</v>
      </c>
    </row>
    <row r="122" spans="2:65" s="1" customFormat="1" ht="16.5" customHeight="1">
      <c r="B122" s="32"/>
      <c r="C122" s="177" t="s">
        <v>145</v>
      </c>
      <c r="D122" s="177" t="s">
        <v>147</v>
      </c>
      <c r="E122" s="178" t="s">
        <v>660</v>
      </c>
      <c r="F122" s="179" t="s">
        <v>661</v>
      </c>
      <c r="G122" s="180" t="s">
        <v>411</v>
      </c>
      <c r="H122" s="181">
        <v>3.0169999999999999</v>
      </c>
      <c r="I122" s="182"/>
      <c r="J122" s="182"/>
      <c r="K122" s="183">
        <f>ROUND(P122*H122,2)</f>
        <v>0</v>
      </c>
      <c r="L122" s="179" t="s">
        <v>151</v>
      </c>
      <c r="M122" s="36"/>
      <c r="N122" s="184" t="s">
        <v>21</v>
      </c>
      <c r="O122" s="185" t="s">
        <v>51</v>
      </c>
      <c r="P122" s="186">
        <f>I122+J122</f>
        <v>0</v>
      </c>
      <c r="Q122" s="186">
        <f>ROUND(I122*H122,2)</f>
        <v>0</v>
      </c>
      <c r="R122" s="186">
        <f>ROUND(J122*H122,2)</f>
        <v>0</v>
      </c>
      <c r="S122" s="57"/>
      <c r="T122" s="187">
        <f>S122*H122</f>
        <v>0</v>
      </c>
      <c r="U122" s="187">
        <v>2.4746100000000002</v>
      </c>
      <c r="V122" s="187">
        <f>U122*H122</f>
        <v>7.4658983700000006</v>
      </c>
      <c r="W122" s="187">
        <v>0</v>
      </c>
      <c r="X122" s="188">
        <f>W122*H122</f>
        <v>0</v>
      </c>
      <c r="AR122" s="16" t="s">
        <v>159</v>
      </c>
      <c r="AT122" s="16" t="s">
        <v>147</v>
      </c>
      <c r="AU122" s="16" t="s">
        <v>91</v>
      </c>
      <c r="AY122" s="16" t="s">
        <v>144</v>
      </c>
      <c r="BE122" s="189">
        <f>IF(O122="základní",K122,0)</f>
        <v>0</v>
      </c>
      <c r="BF122" s="189">
        <f>IF(O122="snížená",K122,0)</f>
        <v>0</v>
      </c>
      <c r="BG122" s="189">
        <f>IF(O122="zákl. přenesená",K122,0)</f>
        <v>0</v>
      </c>
      <c r="BH122" s="189">
        <f>IF(O122="sníž. přenesená",K122,0)</f>
        <v>0</v>
      </c>
      <c r="BI122" s="189">
        <f>IF(O122="nulová",K122,0)</f>
        <v>0</v>
      </c>
      <c r="BJ122" s="16" t="s">
        <v>23</v>
      </c>
      <c r="BK122" s="189">
        <f>ROUND(P122*H122,2)</f>
        <v>0</v>
      </c>
      <c r="BL122" s="16" t="s">
        <v>159</v>
      </c>
      <c r="BM122" s="16" t="s">
        <v>662</v>
      </c>
    </row>
    <row r="123" spans="2:65" s="11" customFormat="1" ht="11.25">
      <c r="B123" s="203"/>
      <c r="C123" s="204"/>
      <c r="D123" s="190" t="s">
        <v>161</v>
      </c>
      <c r="E123" s="205" t="s">
        <v>21</v>
      </c>
      <c r="F123" s="206" t="s">
        <v>663</v>
      </c>
      <c r="G123" s="204"/>
      <c r="H123" s="207">
        <v>2.7</v>
      </c>
      <c r="I123" s="208"/>
      <c r="J123" s="208"/>
      <c r="K123" s="204"/>
      <c r="L123" s="204"/>
      <c r="M123" s="209"/>
      <c r="N123" s="210"/>
      <c r="O123" s="211"/>
      <c r="P123" s="211"/>
      <c r="Q123" s="211"/>
      <c r="R123" s="211"/>
      <c r="S123" s="211"/>
      <c r="T123" s="211"/>
      <c r="U123" s="211"/>
      <c r="V123" s="211"/>
      <c r="W123" s="211"/>
      <c r="X123" s="212"/>
      <c r="AT123" s="213" t="s">
        <v>161</v>
      </c>
      <c r="AU123" s="213" t="s">
        <v>91</v>
      </c>
      <c r="AV123" s="11" t="s">
        <v>91</v>
      </c>
      <c r="AW123" s="11" t="s">
        <v>5</v>
      </c>
      <c r="AX123" s="11" t="s">
        <v>82</v>
      </c>
      <c r="AY123" s="213" t="s">
        <v>144</v>
      </c>
    </row>
    <row r="124" spans="2:65" s="11" customFormat="1" ht="11.25">
      <c r="B124" s="203"/>
      <c r="C124" s="204"/>
      <c r="D124" s="190" t="s">
        <v>161</v>
      </c>
      <c r="E124" s="205" t="s">
        <v>21</v>
      </c>
      <c r="F124" s="206" t="s">
        <v>664</v>
      </c>
      <c r="G124" s="204"/>
      <c r="H124" s="207">
        <v>0.317</v>
      </c>
      <c r="I124" s="208"/>
      <c r="J124" s="208"/>
      <c r="K124" s="204"/>
      <c r="L124" s="204"/>
      <c r="M124" s="209"/>
      <c r="N124" s="210"/>
      <c r="O124" s="211"/>
      <c r="P124" s="211"/>
      <c r="Q124" s="211"/>
      <c r="R124" s="211"/>
      <c r="S124" s="211"/>
      <c r="T124" s="211"/>
      <c r="U124" s="211"/>
      <c r="V124" s="211"/>
      <c r="W124" s="211"/>
      <c r="X124" s="212"/>
      <c r="AT124" s="213" t="s">
        <v>161</v>
      </c>
      <c r="AU124" s="213" t="s">
        <v>91</v>
      </c>
      <c r="AV124" s="11" t="s">
        <v>91</v>
      </c>
      <c r="AW124" s="11" t="s">
        <v>5</v>
      </c>
      <c r="AX124" s="11" t="s">
        <v>82</v>
      </c>
      <c r="AY124" s="213" t="s">
        <v>144</v>
      </c>
    </row>
    <row r="125" spans="2:65" s="12" customFormat="1" ht="11.25">
      <c r="B125" s="218"/>
      <c r="C125" s="219"/>
      <c r="D125" s="190" t="s">
        <v>161</v>
      </c>
      <c r="E125" s="220" t="s">
        <v>21</v>
      </c>
      <c r="F125" s="221" t="s">
        <v>399</v>
      </c>
      <c r="G125" s="219"/>
      <c r="H125" s="222">
        <v>3.0169999999999999</v>
      </c>
      <c r="I125" s="223"/>
      <c r="J125" s="223"/>
      <c r="K125" s="219"/>
      <c r="L125" s="219"/>
      <c r="M125" s="224"/>
      <c r="N125" s="225"/>
      <c r="O125" s="226"/>
      <c r="P125" s="226"/>
      <c r="Q125" s="226"/>
      <c r="R125" s="226"/>
      <c r="S125" s="226"/>
      <c r="T125" s="226"/>
      <c r="U125" s="226"/>
      <c r="V125" s="226"/>
      <c r="W125" s="226"/>
      <c r="X125" s="227"/>
      <c r="AT125" s="228" t="s">
        <v>161</v>
      </c>
      <c r="AU125" s="228" t="s">
        <v>91</v>
      </c>
      <c r="AV125" s="12" t="s">
        <v>159</v>
      </c>
      <c r="AW125" s="12" t="s">
        <v>5</v>
      </c>
      <c r="AX125" s="12" t="s">
        <v>23</v>
      </c>
      <c r="AY125" s="228" t="s">
        <v>144</v>
      </c>
    </row>
    <row r="126" spans="2:65" s="1" customFormat="1" ht="16.5" customHeight="1">
      <c r="B126" s="32"/>
      <c r="C126" s="177" t="s">
        <v>192</v>
      </c>
      <c r="D126" s="177" t="s">
        <v>147</v>
      </c>
      <c r="E126" s="178" t="s">
        <v>665</v>
      </c>
      <c r="F126" s="179" t="s">
        <v>666</v>
      </c>
      <c r="G126" s="180" t="s">
        <v>395</v>
      </c>
      <c r="H126" s="181">
        <v>4.4400000000000004</v>
      </c>
      <c r="I126" s="182"/>
      <c r="J126" s="182"/>
      <c r="K126" s="183">
        <f>ROUND(P126*H126,2)</f>
        <v>0</v>
      </c>
      <c r="L126" s="179" t="s">
        <v>151</v>
      </c>
      <c r="M126" s="36"/>
      <c r="N126" s="184" t="s">
        <v>21</v>
      </c>
      <c r="O126" s="185" t="s">
        <v>51</v>
      </c>
      <c r="P126" s="186">
        <f>I126+J126</f>
        <v>0</v>
      </c>
      <c r="Q126" s="186">
        <f>ROUND(I126*H126,2)</f>
        <v>0</v>
      </c>
      <c r="R126" s="186">
        <f>ROUND(J126*H126,2)</f>
        <v>0</v>
      </c>
      <c r="S126" s="57"/>
      <c r="T126" s="187">
        <f>S126*H126</f>
        <v>0</v>
      </c>
      <c r="U126" s="187">
        <v>2.47E-3</v>
      </c>
      <c r="V126" s="187">
        <f>U126*H126</f>
        <v>1.0966800000000001E-2</v>
      </c>
      <c r="W126" s="187">
        <v>0</v>
      </c>
      <c r="X126" s="188">
        <f>W126*H126</f>
        <v>0</v>
      </c>
      <c r="AR126" s="16" t="s">
        <v>159</v>
      </c>
      <c r="AT126" s="16" t="s">
        <v>147</v>
      </c>
      <c r="AU126" s="16" t="s">
        <v>91</v>
      </c>
      <c r="AY126" s="16" t="s">
        <v>144</v>
      </c>
      <c r="BE126" s="189">
        <f>IF(O126="základní",K126,0)</f>
        <v>0</v>
      </c>
      <c r="BF126" s="189">
        <f>IF(O126="snížená",K126,0)</f>
        <v>0</v>
      </c>
      <c r="BG126" s="189">
        <f>IF(O126="zákl. přenesená",K126,0)</f>
        <v>0</v>
      </c>
      <c r="BH126" s="189">
        <f>IF(O126="sníž. přenesená",K126,0)</f>
        <v>0</v>
      </c>
      <c r="BI126" s="189">
        <f>IF(O126="nulová",K126,0)</f>
        <v>0</v>
      </c>
      <c r="BJ126" s="16" t="s">
        <v>23</v>
      </c>
      <c r="BK126" s="189">
        <f>ROUND(P126*H126,2)</f>
        <v>0</v>
      </c>
      <c r="BL126" s="16" t="s">
        <v>159</v>
      </c>
      <c r="BM126" s="16" t="s">
        <v>667</v>
      </c>
    </row>
    <row r="127" spans="2:65" s="11" customFormat="1" ht="11.25">
      <c r="B127" s="203"/>
      <c r="C127" s="204"/>
      <c r="D127" s="190" t="s">
        <v>161</v>
      </c>
      <c r="E127" s="205" t="s">
        <v>21</v>
      </c>
      <c r="F127" s="206" t="s">
        <v>668</v>
      </c>
      <c r="G127" s="204"/>
      <c r="H127" s="207">
        <v>3</v>
      </c>
      <c r="I127" s="208"/>
      <c r="J127" s="208"/>
      <c r="K127" s="204"/>
      <c r="L127" s="204"/>
      <c r="M127" s="209"/>
      <c r="N127" s="210"/>
      <c r="O127" s="211"/>
      <c r="P127" s="211"/>
      <c r="Q127" s="211"/>
      <c r="R127" s="211"/>
      <c r="S127" s="211"/>
      <c r="T127" s="211"/>
      <c r="U127" s="211"/>
      <c r="V127" s="211"/>
      <c r="W127" s="211"/>
      <c r="X127" s="212"/>
      <c r="AT127" s="213" t="s">
        <v>161</v>
      </c>
      <c r="AU127" s="213" t="s">
        <v>91</v>
      </c>
      <c r="AV127" s="11" t="s">
        <v>91</v>
      </c>
      <c r="AW127" s="11" t="s">
        <v>5</v>
      </c>
      <c r="AX127" s="11" t="s">
        <v>82</v>
      </c>
      <c r="AY127" s="213" t="s">
        <v>144</v>
      </c>
    </row>
    <row r="128" spans="2:65" s="11" customFormat="1" ht="11.25">
      <c r="B128" s="203"/>
      <c r="C128" s="204"/>
      <c r="D128" s="190" t="s">
        <v>161</v>
      </c>
      <c r="E128" s="205" t="s">
        <v>21</v>
      </c>
      <c r="F128" s="206" t="s">
        <v>669</v>
      </c>
      <c r="G128" s="204"/>
      <c r="H128" s="207">
        <v>1.44</v>
      </c>
      <c r="I128" s="208"/>
      <c r="J128" s="208"/>
      <c r="K128" s="204"/>
      <c r="L128" s="204"/>
      <c r="M128" s="209"/>
      <c r="N128" s="210"/>
      <c r="O128" s="211"/>
      <c r="P128" s="211"/>
      <c r="Q128" s="211"/>
      <c r="R128" s="211"/>
      <c r="S128" s="211"/>
      <c r="T128" s="211"/>
      <c r="U128" s="211"/>
      <c r="V128" s="211"/>
      <c r="W128" s="211"/>
      <c r="X128" s="212"/>
      <c r="AT128" s="213" t="s">
        <v>161</v>
      </c>
      <c r="AU128" s="213" t="s">
        <v>91</v>
      </c>
      <c r="AV128" s="11" t="s">
        <v>91</v>
      </c>
      <c r="AW128" s="11" t="s">
        <v>5</v>
      </c>
      <c r="AX128" s="11" t="s">
        <v>82</v>
      </c>
      <c r="AY128" s="213" t="s">
        <v>144</v>
      </c>
    </row>
    <row r="129" spans="2:65" s="12" customFormat="1" ht="11.25">
      <c r="B129" s="218"/>
      <c r="C129" s="219"/>
      <c r="D129" s="190" t="s">
        <v>161</v>
      </c>
      <c r="E129" s="220" t="s">
        <v>21</v>
      </c>
      <c r="F129" s="221" t="s">
        <v>399</v>
      </c>
      <c r="G129" s="219"/>
      <c r="H129" s="222">
        <v>4.4400000000000004</v>
      </c>
      <c r="I129" s="223"/>
      <c r="J129" s="223"/>
      <c r="K129" s="219"/>
      <c r="L129" s="219"/>
      <c r="M129" s="224"/>
      <c r="N129" s="225"/>
      <c r="O129" s="226"/>
      <c r="P129" s="226"/>
      <c r="Q129" s="226"/>
      <c r="R129" s="226"/>
      <c r="S129" s="226"/>
      <c r="T129" s="226"/>
      <c r="U129" s="226"/>
      <c r="V129" s="226"/>
      <c r="W129" s="226"/>
      <c r="X129" s="227"/>
      <c r="AT129" s="228" t="s">
        <v>161</v>
      </c>
      <c r="AU129" s="228" t="s">
        <v>91</v>
      </c>
      <c r="AV129" s="12" t="s">
        <v>159</v>
      </c>
      <c r="AW129" s="12" t="s">
        <v>5</v>
      </c>
      <c r="AX129" s="12" t="s">
        <v>23</v>
      </c>
      <c r="AY129" s="228" t="s">
        <v>144</v>
      </c>
    </row>
    <row r="130" spans="2:65" s="1" customFormat="1" ht="16.5" customHeight="1">
      <c r="B130" s="32"/>
      <c r="C130" s="177" t="s">
        <v>9</v>
      </c>
      <c r="D130" s="177" t="s">
        <v>147</v>
      </c>
      <c r="E130" s="178" t="s">
        <v>670</v>
      </c>
      <c r="F130" s="179" t="s">
        <v>671</v>
      </c>
      <c r="G130" s="180" t="s">
        <v>395</v>
      </c>
      <c r="H130" s="181">
        <v>3</v>
      </c>
      <c r="I130" s="182"/>
      <c r="J130" s="182"/>
      <c r="K130" s="183">
        <f>ROUND(P130*H130,2)</f>
        <v>0</v>
      </c>
      <c r="L130" s="179" t="s">
        <v>151</v>
      </c>
      <c r="M130" s="36"/>
      <c r="N130" s="184" t="s">
        <v>21</v>
      </c>
      <c r="O130" s="185" t="s">
        <v>51</v>
      </c>
      <c r="P130" s="186">
        <f>I130+J130</f>
        <v>0</v>
      </c>
      <c r="Q130" s="186">
        <f>ROUND(I130*H130,2)</f>
        <v>0</v>
      </c>
      <c r="R130" s="186">
        <f>ROUND(J130*H130,2)</f>
        <v>0</v>
      </c>
      <c r="S130" s="57"/>
      <c r="T130" s="187">
        <f>S130*H130</f>
        <v>0</v>
      </c>
      <c r="U130" s="187">
        <v>0</v>
      </c>
      <c r="V130" s="187">
        <f>U130*H130</f>
        <v>0</v>
      </c>
      <c r="W130" s="187">
        <v>0</v>
      </c>
      <c r="X130" s="188">
        <f>W130*H130</f>
        <v>0</v>
      </c>
      <c r="AR130" s="16" t="s">
        <v>159</v>
      </c>
      <c r="AT130" s="16" t="s">
        <v>147</v>
      </c>
      <c r="AU130" s="16" t="s">
        <v>91</v>
      </c>
      <c r="AY130" s="16" t="s">
        <v>144</v>
      </c>
      <c r="BE130" s="189">
        <f>IF(O130="základní",K130,0)</f>
        <v>0</v>
      </c>
      <c r="BF130" s="189">
        <f>IF(O130="snížená",K130,0)</f>
        <v>0</v>
      </c>
      <c r="BG130" s="189">
        <f>IF(O130="zákl. přenesená",K130,0)</f>
        <v>0</v>
      </c>
      <c r="BH130" s="189">
        <f>IF(O130="sníž. přenesená",K130,0)</f>
        <v>0</v>
      </c>
      <c r="BI130" s="189">
        <f>IF(O130="nulová",K130,0)</f>
        <v>0</v>
      </c>
      <c r="BJ130" s="16" t="s">
        <v>23</v>
      </c>
      <c r="BK130" s="189">
        <f>ROUND(P130*H130,2)</f>
        <v>0</v>
      </c>
      <c r="BL130" s="16" t="s">
        <v>159</v>
      </c>
      <c r="BM130" s="16" t="s">
        <v>672</v>
      </c>
    </row>
    <row r="131" spans="2:65" s="1" customFormat="1" ht="16.5" customHeight="1">
      <c r="B131" s="32"/>
      <c r="C131" s="177" t="s">
        <v>170</v>
      </c>
      <c r="D131" s="177" t="s">
        <v>147</v>
      </c>
      <c r="E131" s="178" t="s">
        <v>673</v>
      </c>
      <c r="F131" s="179" t="s">
        <v>674</v>
      </c>
      <c r="G131" s="180" t="s">
        <v>360</v>
      </c>
      <c r="H131" s="181">
        <v>0.90500000000000003</v>
      </c>
      <c r="I131" s="182"/>
      <c r="J131" s="182"/>
      <c r="K131" s="183">
        <f>ROUND(P131*H131,2)</f>
        <v>0</v>
      </c>
      <c r="L131" s="179" t="s">
        <v>151</v>
      </c>
      <c r="M131" s="36"/>
      <c r="N131" s="184" t="s">
        <v>21</v>
      </c>
      <c r="O131" s="185" t="s">
        <v>51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57"/>
      <c r="T131" s="187">
        <f>S131*H131</f>
        <v>0</v>
      </c>
      <c r="U131" s="187">
        <v>1.0601700000000001</v>
      </c>
      <c r="V131" s="187">
        <f>U131*H131</f>
        <v>0.95945385000000005</v>
      </c>
      <c r="W131" s="187">
        <v>0</v>
      </c>
      <c r="X131" s="188">
        <f>W131*H131</f>
        <v>0</v>
      </c>
      <c r="AR131" s="16" t="s">
        <v>159</v>
      </c>
      <c r="AT131" s="16" t="s">
        <v>147</v>
      </c>
      <c r="AU131" s="16" t="s">
        <v>91</v>
      </c>
      <c r="AY131" s="16" t="s">
        <v>144</v>
      </c>
      <c r="BE131" s="189">
        <f>IF(O131="základní",K131,0)</f>
        <v>0</v>
      </c>
      <c r="BF131" s="189">
        <f>IF(O131="snížená",K131,0)</f>
        <v>0</v>
      </c>
      <c r="BG131" s="189">
        <f>IF(O131="zákl. přenesená",K131,0)</f>
        <v>0</v>
      </c>
      <c r="BH131" s="189">
        <f>IF(O131="sníž. přenesená",K131,0)</f>
        <v>0</v>
      </c>
      <c r="BI131" s="189">
        <f>IF(O131="nulová",K131,0)</f>
        <v>0</v>
      </c>
      <c r="BJ131" s="16" t="s">
        <v>23</v>
      </c>
      <c r="BK131" s="189">
        <f>ROUND(P131*H131,2)</f>
        <v>0</v>
      </c>
      <c r="BL131" s="16" t="s">
        <v>159</v>
      </c>
      <c r="BM131" s="16" t="s">
        <v>675</v>
      </c>
    </row>
    <row r="132" spans="2:65" s="11" customFormat="1" ht="11.25">
      <c r="B132" s="203"/>
      <c r="C132" s="204"/>
      <c r="D132" s="190" t="s">
        <v>161</v>
      </c>
      <c r="E132" s="204"/>
      <c r="F132" s="206" t="s">
        <v>676</v>
      </c>
      <c r="G132" s="204"/>
      <c r="H132" s="207">
        <v>0.90500000000000003</v>
      </c>
      <c r="I132" s="208"/>
      <c r="J132" s="208"/>
      <c r="K132" s="204"/>
      <c r="L132" s="204"/>
      <c r="M132" s="209"/>
      <c r="N132" s="210"/>
      <c r="O132" s="211"/>
      <c r="P132" s="211"/>
      <c r="Q132" s="211"/>
      <c r="R132" s="211"/>
      <c r="S132" s="211"/>
      <c r="T132" s="211"/>
      <c r="U132" s="211"/>
      <c r="V132" s="211"/>
      <c r="W132" s="211"/>
      <c r="X132" s="212"/>
      <c r="AT132" s="213" t="s">
        <v>161</v>
      </c>
      <c r="AU132" s="213" t="s">
        <v>91</v>
      </c>
      <c r="AV132" s="11" t="s">
        <v>91</v>
      </c>
      <c r="AW132" s="11" t="s">
        <v>4</v>
      </c>
      <c r="AX132" s="11" t="s">
        <v>23</v>
      </c>
      <c r="AY132" s="213" t="s">
        <v>144</v>
      </c>
    </row>
    <row r="133" spans="2:65" s="1" customFormat="1" ht="16.5" customHeight="1">
      <c r="B133" s="32"/>
      <c r="C133" s="177" t="s">
        <v>306</v>
      </c>
      <c r="D133" s="177" t="s">
        <v>147</v>
      </c>
      <c r="E133" s="178" t="s">
        <v>677</v>
      </c>
      <c r="F133" s="179" t="s">
        <v>678</v>
      </c>
      <c r="G133" s="180" t="s">
        <v>395</v>
      </c>
      <c r="H133" s="181">
        <v>1.2</v>
      </c>
      <c r="I133" s="182"/>
      <c r="J133" s="182"/>
      <c r="K133" s="183">
        <f>ROUND(P133*H133,2)</f>
        <v>0</v>
      </c>
      <c r="L133" s="179" t="s">
        <v>151</v>
      </c>
      <c r="M133" s="36"/>
      <c r="N133" s="184" t="s">
        <v>21</v>
      </c>
      <c r="O133" s="185" t="s">
        <v>51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57"/>
      <c r="T133" s="187">
        <f>S133*H133</f>
        <v>0</v>
      </c>
      <c r="U133" s="187">
        <v>0.34661999999999998</v>
      </c>
      <c r="V133" s="187">
        <f>U133*H133</f>
        <v>0.41594399999999998</v>
      </c>
      <c r="W133" s="187">
        <v>0</v>
      </c>
      <c r="X133" s="188">
        <f>W133*H133</f>
        <v>0</v>
      </c>
      <c r="AR133" s="16" t="s">
        <v>159</v>
      </c>
      <c r="AT133" s="16" t="s">
        <v>147</v>
      </c>
      <c r="AU133" s="16" t="s">
        <v>91</v>
      </c>
      <c r="AY133" s="16" t="s">
        <v>144</v>
      </c>
      <c r="BE133" s="189">
        <f>IF(O133="základní",K133,0)</f>
        <v>0</v>
      </c>
      <c r="BF133" s="189">
        <f>IF(O133="snížená",K133,0)</f>
        <v>0</v>
      </c>
      <c r="BG133" s="189">
        <f>IF(O133="zákl. přenesená",K133,0)</f>
        <v>0</v>
      </c>
      <c r="BH133" s="189">
        <f>IF(O133="sníž. přenesená",K133,0)</f>
        <v>0</v>
      </c>
      <c r="BI133" s="189">
        <f>IF(O133="nulová",K133,0)</f>
        <v>0</v>
      </c>
      <c r="BJ133" s="16" t="s">
        <v>23</v>
      </c>
      <c r="BK133" s="189">
        <f>ROUND(P133*H133,2)</f>
        <v>0</v>
      </c>
      <c r="BL133" s="16" t="s">
        <v>159</v>
      </c>
      <c r="BM133" s="16" t="s">
        <v>679</v>
      </c>
    </row>
    <row r="134" spans="2:65" s="11" customFormat="1" ht="11.25">
      <c r="B134" s="203"/>
      <c r="C134" s="204"/>
      <c r="D134" s="190" t="s">
        <v>161</v>
      </c>
      <c r="E134" s="205" t="s">
        <v>21</v>
      </c>
      <c r="F134" s="206" t="s">
        <v>680</v>
      </c>
      <c r="G134" s="204"/>
      <c r="H134" s="207">
        <v>1.2</v>
      </c>
      <c r="I134" s="208"/>
      <c r="J134" s="208"/>
      <c r="K134" s="204"/>
      <c r="L134" s="204"/>
      <c r="M134" s="209"/>
      <c r="N134" s="210"/>
      <c r="O134" s="211"/>
      <c r="P134" s="211"/>
      <c r="Q134" s="211"/>
      <c r="R134" s="211"/>
      <c r="S134" s="211"/>
      <c r="T134" s="211"/>
      <c r="U134" s="211"/>
      <c r="V134" s="211"/>
      <c r="W134" s="211"/>
      <c r="X134" s="212"/>
      <c r="AT134" s="213" t="s">
        <v>161</v>
      </c>
      <c r="AU134" s="213" t="s">
        <v>91</v>
      </c>
      <c r="AV134" s="11" t="s">
        <v>91</v>
      </c>
      <c r="AW134" s="11" t="s">
        <v>5</v>
      </c>
      <c r="AX134" s="11" t="s">
        <v>23</v>
      </c>
      <c r="AY134" s="213" t="s">
        <v>144</v>
      </c>
    </row>
    <row r="135" spans="2:65" s="1" customFormat="1" ht="16.5" customHeight="1">
      <c r="B135" s="32"/>
      <c r="C135" s="177" t="s">
        <v>28</v>
      </c>
      <c r="D135" s="177" t="s">
        <v>147</v>
      </c>
      <c r="E135" s="178" t="s">
        <v>681</v>
      </c>
      <c r="F135" s="179" t="s">
        <v>682</v>
      </c>
      <c r="G135" s="180" t="s">
        <v>411</v>
      </c>
      <c r="H135" s="181">
        <v>6.1079999999999997</v>
      </c>
      <c r="I135" s="182"/>
      <c r="J135" s="182"/>
      <c r="K135" s="183">
        <f>ROUND(P135*H135,2)</f>
        <v>0</v>
      </c>
      <c r="L135" s="179" t="s">
        <v>151</v>
      </c>
      <c r="M135" s="36"/>
      <c r="N135" s="184" t="s">
        <v>21</v>
      </c>
      <c r="O135" s="185" t="s">
        <v>51</v>
      </c>
      <c r="P135" s="186">
        <f>I135+J135</f>
        <v>0</v>
      </c>
      <c r="Q135" s="186">
        <f>ROUND(I135*H135,2)</f>
        <v>0</v>
      </c>
      <c r="R135" s="186">
        <f>ROUND(J135*H135,2)</f>
        <v>0</v>
      </c>
      <c r="S135" s="57"/>
      <c r="T135" s="187">
        <f>S135*H135</f>
        <v>0</v>
      </c>
      <c r="U135" s="187">
        <v>2.4744999999999999</v>
      </c>
      <c r="V135" s="187">
        <f>U135*H135</f>
        <v>15.114245999999998</v>
      </c>
      <c r="W135" s="187">
        <v>0</v>
      </c>
      <c r="X135" s="188">
        <f>W135*H135</f>
        <v>0</v>
      </c>
      <c r="AR135" s="16" t="s">
        <v>159</v>
      </c>
      <c r="AT135" s="16" t="s">
        <v>147</v>
      </c>
      <c r="AU135" s="16" t="s">
        <v>91</v>
      </c>
      <c r="AY135" s="16" t="s">
        <v>144</v>
      </c>
      <c r="BE135" s="189">
        <f>IF(O135="základní",K135,0)</f>
        <v>0</v>
      </c>
      <c r="BF135" s="189">
        <f>IF(O135="snížená",K135,0)</f>
        <v>0</v>
      </c>
      <c r="BG135" s="189">
        <f>IF(O135="zákl. přenesená",K135,0)</f>
        <v>0</v>
      </c>
      <c r="BH135" s="189">
        <f>IF(O135="sníž. přenesená",K135,0)</f>
        <v>0</v>
      </c>
      <c r="BI135" s="189">
        <f>IF(O135="nulová",K135,0)</f>
        <v>0</v>
      </c>
      <c r="BJ135" s="16" t="s">
        <v>23</v>
      </c>
      <c r="BK135" s="189">
        <f>ROUND(P135*H135,2)</f>
        <v>0</v>
      </c>
      <c r="BL135" s="16" t="s">
        <v>159</v>
      </c>
      <c r="BM135" s="16" t="s">
        <v>683</v>
      </c>
    </row>
    <row r="136" spans="2:65" s="11" customFormat="1" ht="11.25">
      <c r="B136" s="203"/>
      <c r="C136" s="204"/>
      <c r="D136" s="190" t="s">
        <v>161</v>
      </c>
      <c r="E136" s="205" t="s">
        <v>21</v>
      </c>
      <c r="F136" s="206" t="s">
        <v>684</v>
      </c>
      <c r="G136" s="204"/>
      <c r="H136" s="207">
        <v>5.9640000000000004</v>
      </c>
      <c r="I136" s="208"/>
      <c r="J136" s="208"/>
      <c r="K136" s="204"/>
      <c r="L136" s="204"/>
      <c r="M136" s="209"/>
      <c r="N136" s="210"/>
      <c r="O136" s="211"/>
      <c r="P136" s="211"/>
      <c r="Q136" s="211"/>
      <c r="R136" s="211"/>
      <c r="S136" s="211"/>
      <c r="T136" s="211"/>
      <c r="U136" s="211"/>
      <c r="V136" s="211"/>
      <c r="W136" s="211"/>
      <c r="X136" s="212"/>
      <c r="AT136" s="213" t="s">
        <v>161</v>
      </c>
      <c r="AU136" s="213" t="s">
        <v>91</v>
      </c>
      <c r="AV136" s="11" t="s">
        <v>91</v>
      </c>
      <c r="AW136" s="11" t="s">
        <v>5</v>
      </c>
      <c r="AX136" s="11" t="s">
        <v>82</v>
      </c>
      <c r="AY136" s="213" t="s">
        <v>144</v>
      </c>
    </row>
    <row r="137" spans="2:65" s="11" customFormat="1" ht="11.25">
      <c r="B137" s="203"/>
      <c r="C137" s="204"/>
      <c r="D137" s="190" t="s">
        <v>161</v>
      </c>
      <c r="E137" s="205" t="s">
        <v>21</v>
      </c>
      <c r="F137" s="206" t="s">
        <v>685</v>
      </c>
      <c r="G137" s="204"/>
      <c r="H137" s="207">
        <v>0.14399999999999999</v>
      </c>
      <c r="I137" s="208"/>
      <c r="J137" s="208"/>
      <c r="K137" s="204"/>
      <c r="L137" s="204"/>
      <c r="M137" s="209"/>
      <c r="N137" s="210"/>
      <c r="O137" s="211"/>
      <c r="P137" s="211"/>
      <c r="Q137" s="211"/>
      <c r="R137" s="211"/>
      <c r="S137" s="211"/>
      <c r="T137" s="211"/>
      <c r="U137" s="211"/>
      <c r="V137" s="211"/>
      <c r="W137" s="211"/>
      <c r="X137" s="212"/>
      <c r="AT137" s="213" t="s">
        <v>161</v>
      </c>
      <c r="AU137" s="213" t="s">
        <v>91</v>
      </c>
      <c r="AV137" s="11" t="s">
        <v>91</v>
      </c>
      <c r="AW137" s="11" t="s">
        <v>5</v>
      </c>
      <c r="AX137" s="11" t="s">
        <v>82</v>
      </c>
      <c r="AY137" s="213" t="s">
        <v>144</v>
      </c>
    </row>
    <row r="138" spans="2:65" s="12" customFormat="1" ht="11.25">
      <c r="B138" s="218"/>
      <c r="C138" s="219"/>
      <c r="D138" s="190" t="s">
        <v>161</v>
      </c>
      <c r="E138" s="220" t="s">
        <v>21</v>
      </c>
      <c r="F138" s="221" t="s">
        <v>399</v>
      </c>
      <c r="G138" s="219"/>
      <c r="H138" s="222">
        <v>6.1079999999999997</v>
      </c>
      <c r="I138" s="223"/>
      <c r="J138" s="223"/>
      <c r="K138" s="219"/>
      <c r="L138" s="219"/>
      <c r="M138" s="224"/>
      <c r="N138" s="225"/>
      <c r="O138" s="226"/>
      <c r="P138" s="226"/>
      <c r="Q138" s="226"/>
      <c r="R138" s="226"/>
      <c r="S138" s="226"/>
      <c r="T138" s="226"/>
      <c r="U138" s="226"/>
      <c r="V138" s="226"/>
      <c r="W138" s="226"/>
      <c r="X138" s="227"/>
      <c r="AT138" s="228" t="s">
        <v>161</v>
      </c>
      <c r="AU138" s="228" t="s">
        <v>91</v>
      </c>
      <c r="AV138" s="12" t="s">
        <v>159</v>
      </c>
      <c r="AW138" s="12" t="s">
        <v>5</v>
      </c>
      <c r="AX138" s="12" t="s">
        <v>23</v>
      </c>
      <c r="AY138" s="228" t="s">
        <v>144</v>
      </c>
    </row>
    <row r="139" spans="2:65" s="1" customFormat="1" ht="16.5" customHeight="1">
      <c r="B139" s="32"/>
      <c r="C139" s="177" t="s">
        <v>200</v>
      </c>
      <c r="D139" s="177" t="s">
        <v>147</v>
      </c>
      <c r="E139" s="178" t="s">
        <v>686</v>
      </c>
      <c r="F139" s="179" t="s">
        <v>687</v>
      </c>
      <c r="G139" s="180" t="s">
        <v>395</v>
      </c>
      <c r="H139" s="181">
        <v>15.72</v>
      </c>
      <c r="I139" s="182"/>
      <c r="J139" s="182"/>
      <c r="K139" s="183">
        <f>ROUND(P139*H139,2)</f>
        <v>0</v>
      </c>
      <c r="L139" s="179" t="s">
        <v>151</v>
      </c>
      <c r="M139" s="36"/>
      <c r="N139" s="184" t="s">
        <v>21</v>
      </c>
      <c r="O139" s="185" t="s">
        <v>51</v>
      </c>
      <c r="P139" s="186">
        <f>I139+J139</f>
        <v>0</v>
      </c>
      <c r="Q139" s="186">
        <f>ROUND(I139*H139,2)</f>
        <v>0</v>
      </c>
      <c r="R139" s="186">
        <f>ROUND(J139*H139,2)</f>
        <v>0</v>
      </c>
      <c r="S139" s="57"/>
      <c r="T139" s="187">
        <f>S139*H139</f>
        <v>0</v>
      </c>
      <c r="U139" s="187">
        <v>2.7499999999999998E-3</v>
      </c>
      <c r="V139" s="187">
        <f>U139*H139</f>
        <v>4.3229999999999998E-2</v>
      </c>
      <c r="W139" s="187">
        <v>0</v>
      </c>
      <c r="X139" s="188">
        <f>W139*H139</f>
        <v>0</v>
      </c>
      <c r="AR139" s="16" t="s">
        <v>159</v>
      </c>
      <c r="AT139" s="16" t="s">
        <v>147</v>
      </c>
      <c r="AU139" s="16" t="s">
        <v>91</v>
      </c>
      <c r="AY139" s="16" t="s">
        <v>144</v>
      </c>
      <c r="BE139" s="189">
        <f>IF(O139="základní",K139,0)</f>
        <v>0</v>
      </c>
      <c r="BF139" s="189">
        <f>IF(O139="snížená",K139,0)</f>
        <v>0</v>
      </c>
      <c r="BG139" s="189">
        <f>IF(O139="zákl. přenesená",K139,0)</f>
        <v>0</v>
      </c>
      <c r="BH139" s="189">
        <f>IF(O139="sníž. přenesená",K139,0)</f>
        <v>0</v>
      </c>
      <c r="BI139" s="189">
        <f>IF(O139="nulová",K139,0)</f>
        <v>0</v>
      </c>
      <c r="BJ139" s="16" t="s">
        <v>23</v>
      </c>
      <c r="BK139" s="189">
        <f>ROUND(P139*H139,2)</f>
        <v>0</v>
      </c>
      <c r="BL139" s="16" t="s">
        <v>159</v>
      </c>
      <c r="BM139" s="16" t="s">
        <v>688</v>
      </c>
    </row>
    <row r="140" spans="2:65" s="11" customFormat="1" ht="11.25">
      <c r="B140" s="203"/>
      <c r="C140" s="204"/>
      <c r="D140" s="190" t="s">
        <v>161</v>
      </c>
      <c r="E140" s="205" t="s">
        <v>21</v>
      </c>
      <c r="F140" s="206" t="s">
        <v>689</v>
      </c>
      <c r="G140" s="204"/>
      <c r="H140" s="207">
        <v>15</v>
      </c>
      <c r="I140" s="208"/>
      <c r="J140" s="208"/>
      <c r="K140" s="204"/>
      <c r="L140" s="204"/>
      <c r="M140" s="209"/>
      <c r="N140" s="210"/>
      <c r="O140" s="211"/>
      <c r="P140" s="211"/>
      <c r="Q140" s="211"/>
      <c r="R140" s="211"/>
      <c r="S140" s="211"/>
      <c r="T140" s="211"/>
      <c r="U140" s="211"/>
      <c r="V140" s="211"/>
      <c r="W140" s="211"/>
      <c r="X140" s="212"/>
      <c r="AT140" s="213" t="s">
        <v>161</v>
      </c>
      <c r="AU140" s="213" t="s">
        <v>91</v>
      </c>
      <c r="AV140" s="11" t="s">
        <v>91</v>
      </c>
      <c r="AW140" s="11" t="s">
        <v>5</v>
      </c>
      <c r="AX140" s="11" t="s">
        <v>82</v>
      </c>
      <c r="AY140" s="213" t="s">
        <v>144</v>
      </c>
    </row>
    <row r="141" spans="2:65" s="11" customFormat="1" ht="11.25">
      <c r="B141" s="203"/>
      <c r="C141" s="204"/>
      <c r="D141" s="190" t="s">
        <v>161</v>
      </c>
      <c r="E141" s="205" t="s">
        <v>21</v>
      </c>
      <c r="F141" s="206" t="s">
        <v>690</v>
      </c>
      <c r="G141" s="204"/>
      <c r="H141" s="207">
        <v>0.72</v>
      </c>
      <c r="I141" s="208"/>
      <c r="J141" s="208"/>
      <c r="K141" s="204"/>
      <c r="L141" s="204"/>
      <c r="M141" s="209"/>
      <c r="N141" s="210"/>
      <c r="O141" s="211"/>
      <c r="P141" s="211"/>
      <c r="Q141" s="211"/>
      <c r="R141" s="211"/>
      <c r="S141" s="211"/>
      <c r="T141" s="211"/>
      <c r="U141" s="211"/>
      <c r="V141" s="211"/>
      <c r="W141" s="211"/>
      <c r="X141" s="212"/>
      <c r="AT141" s="213" t="s">
        <v>161</v>
      </c>
      <c r="AU141" s="213" t="s">
        <v>91</v>
      </c>
      <c r="AV141" s="11" t="s">
        <v>91</v>
      </c>
      <c r="AW141" s="11" t="s">
        <v>5</v>
      </c>
      <c r="AX141" s="11" t="s">
        <v>82</v>
      </c>
      <c r="AY141" s="213" t="s">
        <v>144</v>
      </c>
    </row>
    <row r="142" spans="2:65" s="12" customFormat="1" ht="11.25">
      <c r="B142" s="218"/>
      <c r="C142" s="219"/>
      <c r="D142" s="190" t="s">
        <v>161</v>
      </c>
      <c r="E142" s="220" t="s">
        <v>21</v>
      </c>
      <c r="F142" s="221" t="s">
        <v>399</v>
      </c>
      <c r="G142" s="219"/>
      <c r="H142" s="222">
        <v>15.72</v>
      </c>
      <c r="I142" s="223"/>
      <c r="J142" s="223"/>
      <c r="K142" s="219"/>
      <c r="L142" s="219"/>
      <c r="M142" s="224"/>
      <c r="N142" s="225"/>
      <c r="O142" s="226"/>
      <c r="P142" s="226"/>
      <c r="Q142" s="226"/>
      <c r="R142" s="226"/>
      <c r="S142" s="226"/>
      <c r="T142" s="226"/>
      <c r="U142" s="226"/>
      <c r="V142" s="226"/>
      <c r="W142" s="226"/>
      <c r="X142" s="227"/>
      <c r="AT142" s="228" t="s">
        <v>161</v>
      </c>
      <c r="AU142" s="228" t="s">
        <v>91</v>
      </c>
      <c r="AV142" s="12" t="s">
        <v>159</v>
      </c>
      <c r="AW142" s="12" t="s">
        <v>5</v>
      </c>
      <c r="AX142" s="12" t="s">
        <v>23</v>
      </c>
      <c r="AY142" s="228" t="s">
        <v>144</v>
      </c>
    </row>
    <row r="143" spans="2:65" s="1" customFormat="1" ht="16.5" customHeight="1">
      <c r="B143" s="32"/>
      <c r="C143" s="177" t="s">
        <v>250</v>
      </c>
      <c r="D143" s="177" t="s">
        <v>147</v>
      </c>
      <c r="E143" s="178" t="s">
        <v>691</v>
      </c>
      <c r="F143" s="179" t="s">
        <v>692</v>
      </c>
      <c r="G143" s="180" t="s">
        <v>395</v>
      </c>
      <c r="H143" s="181">
        <v>15.72</v>
      </c>
      <c r="I143" s="182"/>
      <c r="J143" s="182"/>
      <c r="K143" s="183">
        <f>ROUND(P143*H143,2)</f>
        <v>0</v>
      </c>
      <c r="L143" s="179" t="s">
        <v>151</v>
      </c>
      <c r="M143" s="36"/>
      <c r="N143" s="184" t="s">
        <v>21</v>
      </c>
      <c r="O143" s="185" t="s">
        <v>51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57"/>
      <c r="T143" s="187">
        <f>S143*H143</f>
        <v>0</v>
      </c>
      <c r="U143" s="187">
        <v>0</v>
      </c>
      <c r="V143" s="187">
        <f>U143*H143</f>
        <v>0</v>
      </c>
      <c r="W143" s="187">
        <v>0</v>
      </c>
      <c r="X143" s="188">
        <f>W143*H143</f>
        <v>0</v>
      </c>
      <c r="AR143" s="16" t="s">
        <v>159</v>
      </c>
      <c r="AT143" s="16" t="s">
        <v>147</v>
      </c>
      <c r="AU143" s="16" t="s">
        <v>91</v>
      </c>
      <c r="AY143" s="16" t="s">
        <v>144</v>
      </c>
      <c r="BE143" s="189">
        <f>IF(O143="základní",K143,0)</f>
        <v>0</v>
      </c>
      <c r="BF143" s="189">
        <f>IF(O143="snížená",K143,0)</f>
        <v>0</v>
      </c>
      <c r="BG143" s="189">
        <f>IF(O143="zákl. přenesená",K143,0)</f>
        <v>0</v>
      </c>
      <c r="BH143" s="189">
        <f>IF(O143="sníž. přenesená",K143,0)</f>
        <v>0</v>
      </c>
      <c r="BI143" s="189">
        <f>IF(O143="nulová",K143,0)</f>
        <v>0</v>
      </c>
      <c r="BJ143" s="16" t="s">
        <v>23</v>
      </c>
      <c r="BK143" s="189">
        <f>ROUND(P143*H143,2)</f>
        <v>0</v>
      </c>
      <c r="BL143" s="16" t="s">
        <v>159</v>
      </c>
      <c r="BM143" s="16" t="s">
        <v>693</v>
      </c>
    </row>
    <row r="144" spans="2:65" s="1" customFormat="1" ht="16.5" customHeight="1">
      <c r="B144" s="32"/>
      <c r="C144" s="177" t="s">
        <v>213</v>
      </c>
      <c r="D144" s="177" t="s">
        <v>147</v>
      </c>
      <c r="E144" s="178" t="s">
        <v>694</v>
      </c>
      <c r="F144" s="179" t="s">
        <v>695</v>
      </c>
      <c r="G144" s="180" t="s">
        <v>360</v>
      </c>
      <c r="H144" s="181">
        <v>1.8320000000000001</v>
      </c>
      <c r="I144" s="182"/>
      <c r="J144" s="182"/>
      <c r="K144" s="183">
        <f>ROUND(P144*H144,2)</f>
        <v>0</v>
      </c>
      <c r="L144" s="179" t="s">
        <v>151</v>
      </c>
      <c r="M144" s="36"/>
      <c r="N144" s="184" t="s">
        <v>21</v>
      </c>
      <c r="O144" s="185" t="s">
        <v>51</v>
      </c>
      <c r="P144" s="186">
        <f>I144+J144</f>
        <v>0</v>
      </c>
      <c r="Q144" s="186">
        <f>ROUND(I144*H144,2)</f>
        <v>0</v>
      </c>
      <c r="R144" s="186">
        <f>ROUND(J144*H144,2)</f>
        <v>0</v>
      </c>
      <c r="S144" s="57"/>
      <c r="T144" s="187">
        <f>S144*H144</f>
        <v>0</v>
      </c>
      <c r="U144" s="187">
        <v>1.05871</v>
      </c>
      <c r="V144" s="187">
        <f>U144*H144</f>
        <v>1.9395567200000001</v>
      </c>
      <c r="W144" s="187">
        <v>0</v>
      </c>
      <c r="X144" s="188">
        <f>W144*H144</f>
        <v>0</v>
      </c>
      <c r="AR144" s="16" t="s">
        <v>159</v>
      </c>
      <c r="AT144" s="16" t="s">
        <v>147</v>
      </c>
      <c r="AU144" s="16" t="s">
        <v>91</v>
      </c>
      <c r="AY144" s="16" t="s">
        <v>144</v>
      </c>
      <c r="BE144" s="189">
        <f>IF(O144="základní",K144,0)</f>
        <v>0</v>
      </c>
      <c r="BF144" s="189">
        <f>IF(O144="snížená",K144,0)</f>
        <v>0</v>
      </c>
      <c r="BG144" s="189">
        <f>IF(O144="zákl. přenesená",K144,0)</f>
        <v>0</v>
      </c>
      <c r="BH144" s="189">
        <f>IF(O144="sníž. přenesená",K144,0)</f>
        <v>0</v>
      </c>
      <c r="BI144" s="189">
        <f>IF(O144="nulová",K144,0)</f>
        <v>0</v>
      </c>
      <c r="BJ144" s="16" t="s">
        <v>23</v>
      </c>
      <c r="BK144" s="189">
        <f>ROUND(P144*H144,2)</f>
        <v>0</v>
      </c>
      <c r="BL144" s="16" t="s">
        <v>159</v>
      </c>
      <c r="BM144" s="16" t="s">
        <v>696</v>
      </c>
    </row>
    <row r="145" spans="2:65" s="11" customFormat="1" ht="11.25">
      <c r="B145" s="203"/>
      <c r="C145" s="204"/>
      <c r="D145" s="190" t="s">
        <v>161</v>
      </c>
      <c r="E145" s="204"/>
      <c r="F145" s="206" t="s">
        <v>697</v>
      </c>
      <c r="G145" s="204"/>
      <c r="H145" s="207">
        <v>1.8320000000000001</v>
      </c>
      <c r="I145" s="208"/>
      <c r="J145" s="208"/>
      <c r="K145" s="204"/>
      <c r="L145" s="204"/>
      <c r="M145" s="209"/>
      <c r="N145" s="210"/>
      <c r="O145" s="211"/>
      <c r="P145" s="211"/>
      <c r="Q145" s="211"/>
      <c r="R145" s="211"/>
      <c r="S145" s="211"/>
      <c r="T145" s="211"/>
      <c r="U145" s="211"/>
      <c r="V145" s="211"/>
      <c r="W145" s="211"/>
      <c r="X145" s="212"/>
      <c r="AT145" s="213" t="s">
        <v>161</v>
      </c>
      <c r="AU145" s="213" t="s">
        <v>91</v>
      </c>
      <c r="AV145" s="11" t="s">
        <v>91</v>
      </c>
      <c r="AW145" s="11" t="s">
        <v>4</v>
      </c>
      <c r="AX145" s="11" t="s">
        <v>23</v>
      </c>
      <c r="AY145" s="213" t="s">
        <v>144</v>
      </c>
    </row>
    <row r="146" spans="2:65" s="10" customFormat="1" ht="22.9" customHeight="1">
      <c r="B146" s="160"/>
      <c r="C146" s="161"/>
      <c r="D146" s="162" t="s">
        <v>81</v>
      </c>
      <c r="E146" s="175" t="s">
        <v>155</v>
      </c>
      <c r="F146" s="175" t="s">
        <v>698</v>
      </c>
      <c r="G146" s="161"/>
      <c r="H146" s="161"/>
      <c r="I146" s="164"/>
      <c r="J146" s="164"/>
      <c r="K146" s="176">
        <f>BK146</f>
        <v>0</v>
      </c>
      <c r="L146" s="161"/>
      <c r="M146" s="166"/>
      <c r="N146" s="167"/>
      <c r="O146" s="168"/>
      <c r="P146" s="168"/>
      <c r="Q146" s="169">
        <f>SUM(Q147:Q154)</f>
        <v>0</v>
      </c>
      <c r="R146" s="169">
        <f>SUM(R147:R154)</f>
        <v>0</v>
      </c>
      <c r="S146" s="168"/>
      <c r="T146" s="170">
        <f>SUM(T147:T154)</f>
        <v>0</v>
      </c>
      <c r="U146" s="168"/>
      <c r="V146" s="170">
        <f>SUM(V147:V154)</f>
        <v>4.3639999999999998E-2</v>
      </c>
      <c r="W146" s="168"/>
      <c r="X146" s="171">
        <f>SUM(X147:X154)</f>
        <v>0</v>
      </c>
      <c r="AR146" s="172" t="s">
        <v>23</v>
      </c>
      <c r="AT146" s="173" t="s">
        <v>81</v>
      </c>
      <c r="AU146" s="173" t="s">
        <v>23</v>
      </c>
      <c r="AY146" s="172" t="s">
        <v>144</v>
      </c>
      <c r="BK146" s="174">
        <f>SUM(BK147:BK154)</f>
        <v>0</v>
      </c>
    </row>
    <row r="147" spans="2:65" s="1" customFormat="1" ht="16.5" customHeight="1">
      <c r="B147" s="32"/>
      <c r="C147" s="177" t="s">
        <v>278</v>
      </c>
      <c r="D147" s="177" t="s">
        <v>147</v>
      </c>
      <c r="E147" s="178" t="s">
        <v>699</v>
      </c>
      <c r="F147" s="179" t="s">
        <v>700</v>
      </c>
      <c r="G147" s="180" t="s">
        <v>225</v>
      </c>
      <c r="H147" s="181">
        <v>0.4</v>
      </c>
      <c r="I147" s="182"/>
      <c r="J147" s="182"/>
      <c r="K147" s="183">
        <f>ROUND(P147*H147,2)</f>
        <v>0</v>
      </c>
      <c r="L147" s="179" t="s">
        <v>151</v>
      </c>
      <c r="M147" s="36"/>
      <c r="N147" s="184" t="s">
        <v>21</v>
      </c>
      <c r="O147" s="185" t="s">
        <v>51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57"/>
      <c r="T147" s="187">
        <f>S147*H147</f>
        <v>0</v>
      </c>
      <c r="U147" s="187">
        <v>0</v>
      </c>
      <c r="V147" s="187">
        <f>U147*H147</f>
        <v>0</v>
      </c>
      <c r="W147" s="187">
        <v>0</v>
      </c>
      <c r="X147" s="188">
        <f>W147*H147</f>
        <v>0</v>
      </c>
      <c r="AR147" s="16" t="s">
        <v>159</v>
      </c>
      <c r="AT147" s="16" t="s">
        <v>147</v>
      </c>
      <c r="AU147" s="16" t="s">
        <v>91</v>
      </c>
      <c r="AY147" s="16" t="s">
        <v>144</v>
      </c>
      <c r="BE147" s="189">
        <f>IF(O147="základní",K147,0)</f>
        <v>0</v>
      </c>
      <c r="BF147" s="189">
        <f>IF(O147="snížená",K147,0)</f>
        <v>0</v>
      </c>
      <c r="BG147" s="189">
        <f>IF(O147="zákl. přenesená",K147,0)</f>
        <v>0</v>
      </c>
      <c r="BH147" s="189">
        <f>IF(O147="sníž. přenesená",K147,0)</f>
        <v>0</v>
      </c>
      <c r="BI147" s="189">
        <f>IF(O147="nulová",K147,0)</f>
        <v>0</v>
      </c>
      <c r="BJ147" s="16" t="s">
        <v>23</v>
      </c>
      <c r="BK147" s="189">
        <f>ROUND(P147*H147,2)</f>
        <v>0</v>
      </c>
      <c r="BL147" s="16" t="s">
        <v>159</v>
      </c>
      <c r="BM147" s="16" t="s">
        <v>701</v>
      </c>
    </row>
    <row r="148" spans="2:65" s="1" customFormat="1" ht="16.5" customHeight="1">
      <c r="B148" s="32"/>
      <c r="C148" s="193" t="s">
        <v>282</v>
      </c>
      <c r="D148" s="193" t="s">
        <v>156</v>
      </c>
      <c r="E148" s="194" t="s">
        <v>702</v>
      </c>
      <c r="F148" s="195" t="s">
        <v>703</v>
      </c>
      <c r="G148" s="196" t="s">
        <v>225</v>
      </c>
      <c r="H148" s="197">
        <v>1</v>
      </c>
      <c r="I148" s="198"/>
      <c r="J148" s="199"/>
      <c r="K148" s="200">
        <f>ROUND(P148*H148,2)</f>
        <v>0</v>
      </c>
      <c r="L148" s="195" t="s">
        <v>151</v>
      </c>
      <c r="M148" s="201"/>
      <c r="N148" s="202" t="s">
        <v>21</v>
      </c>
      <c r="O148" s="185" t="s">
        <v>51</v>
      </c>
      <c r="P148" s="186">
        <f>I148+J148</f>
        <v>0</v>
      </c>
      <c r="Q148" s="186">
        <f>ROUND(I148*H148,2)</f>
        <v>0</v>
      </c>
      <c r="R148" s="186">
        <f>ROUND(J148*H148,2)</f>
        <v>0</v>
      </c>
      <c r="S148" s="57"/>
      <c r="T148" s="187">
        <f>S148*H148</f>
        <v>0</v>
      </c>
      <c r="U148" s="187">
        <v>1.052E-2</v>
      </c>
      <c r="V148" s="187">
        <f>U148*H148</f>
        <v>1.052E-2</v>
      </c>
      <c r="W148" s="187">
        <v>0</v>
      </c>
      <c r="X148" s="188">
        <f>W148*H148</f>
        <v>0</v>
      </c>
      <c r="AR148" s="16" t="s">
        <v>145</v>
      </c>
      <c r="AT148" s="16" t="s">
        <v>156</v>
      </c>
      <c r="AU148" s="16" t="s">
        <v>91</v>
      </c>
      <c r="AY148" s="16" t="s">
        <v>144</v>
      </c>
      <c r="BE148" s="189">
        <f>IF(O148="základní",K148,0)</f>
        <v>0</v>
      </c>
      <c r="BF148" s="189">
        <f>IF(O148="snížená",K148,0)</f>
        <v>0</v>
      </c>
      <c r="BG148" s="189">
        <f>IF(O148="zákl. přenesená",K148,0)</f>
        <v>0</v>
      </c>
      <c r="BH148" s="189">
        <f>IF(O148="sníž. přenesená",K148,0)</f>
        <v>0</v>
      </c>
      <c r="BI148" s="189">
        <f>IF(O148="nulová",K148,0)</f>
        <v>0</v>
      </c>
      <c r="BJ148" s="16" t="s">
        <v>23</v>
      </c>
      <c r="BK148" s="189">
        <f>ROUND(P148*H148,2)</f>
        <v>0</v>
      </c>
      <c r="BL148" s="16" t="s">
        <v>159</v>
      </c>
      <c r="BM148" s="16" t="s">
        <v>704</v>
      </c>
    </row>
    <row r="149" spans="2:65" s="1" customFormat="1" ht="16.5" customHeight="1">
      <c r="B149" s="32"/>
      <c r="C149" s="177" t="s">
        <v>286</v>
      </c>
      <c r="D149" s="177" t="s">
        <v>147</v>
      </c>
      <c r="E149" s="178" t="s">
        <v>705</v>
      </c>
      <c r="F149" s="179" t="s">
        <v>706</v>
      </c>
      <c r="G149" s="180" t="s">
        <v>225</v>
      </c>
      <c r="H149" s="181">
        <v>1.2</v>
      </c>
      <c r="I149" s="182"/>
      <c r="J149" s="182"/>
      <c r="K149" s="183">
        <f>ROUND(P149*H149,2)</f>
        <v>0</v>
      </c>
      <c r="L149" s="179" t="s">
        <v>151</v>
      </c>
      <c r="M149" s="36"/>
      <c r="N149" s="184" t="s">
        <v>21</v>
      </c>
      <c r="O149" s="185" t="s">
        <v>51</v>
      </c>
      <c r="P149" s="186">
        <f>I149+J149</f>
        <v>0</v>
      </c>
      <c r="Q149" s="186">
        <f>ROUND(I149*H149,2)</f>
        <v>0</v>
      </c>
      <c r="R149" s="186">
        <f>ROUND(J149*H149,2)</f>
        <v>0</v>
      </c>
      <c r="S149" s="57"/>
      <c r="T149" s="187">
        <f>S149*H149</f>
        <v>0</v>
      </c>
      <c r="U149" s="187">
        <v>0</v>
      </c>
      <c r="V149" s="187">
        <f>U149*H149</f>
        <v>0</v>
      </c>
      <c r="W149" s="187">
        <v>0</v>
      </c>
      <c r="X149" s="188">
        <f>W149*H149</f>
        <v>0</v>
      </c>
      <c r="AR149" s="16" t="s">
        <v>159</v>
      </c>
      <c r="AT149" s="16" t="s">
        <v>147</v>
      </c>
      <c r="AU149" s="16" t="s">
        <v>91</v>
      </c>
      <c r="AY149" s="16" t="s">
        <v>144</v>
      </c>
      <c r="BE149" s="189">
        <f>IF(O149="základní",K149,0)</f>
        <v>0</v>
      </c>
      <c r="BF149" s="189">
        <f>IF(O149="snížená",K149,0)</f>
        <v>0</v>
      </c>
      <c r="BG149" s="189">
        <f>IF(O149="zákl. přenesená",K149,0)</f>
        <v>0</v>
      </c>
      <c r="BH149" s="189">
        <f>IF(O149="sníž. přenesená",K149,0)</f>
        <v>0</v>
      </c>
      <c r="BI149" s="189">
        <f>IF(O149="nulová",K149,0)</f>
        <v>0</v>
      </c>
      <c r="BJ149" s="16" t="s">
        <v>23</v>
      </c>
      <c r="BK149" s="189">
        <f>ROUND(P149*H149,2)</f>
        <v>0</v>
      </c>
      <c r="BL149" s="16" t="s">
        <v>159</v>
      </c>
      <c r="BM149" s="16" t="s">
        <v>707</v>
      </c>
    </row>
    <row r="150" spans="2:65" s="11" customFormat="1" ht="11.25">
      <c r="B150" s="203"/>
      <c r="C150" s="204"/>
      <c r="D150" s="190" t="s">
        <v>161</v>
      </c>
      <c r="E150" s="205" t="s">
        <v>21</v>
      </c>
      <c r="F150" s="206" t="s">
        <v>708</v>
      </c>
      <c r="G150" s="204"/>
      <c r="H150" s="207">
        <v>1.2</v>
      </c>
      <c r="I150" s="208"/>
      <c r="J150" s="208"/>
      <c r="K150" s="204"/>
      <c r="L150" s="204"/>
      <c r="M150" s="209"/>
      <c r="N150" s="210"/>
      <c r="O150" s="211"/>
      <c r="P150" s="211"/>
      <c r="Q150" s="211"/>
      <c r="R150" s="211"/>
      <c r="S150" s="211"/>
      <c r="T150" s="211"/>
      <c r="U150" s="211"/>
      <c r="V150" s="211"/>
      <c r="W150" s="211"/>
      <c r="X150" s="212"/>
      <c r="AT150" s="213" t="s">
        <v>161</v>
      </c>
      <c r="AU150" s="213" t="s">
        <v>91</v>
      </c>
      <c r="AV150" s="11" t="s">
        <v>91</v>
      </c>
      <c r="AW150" s="11" t="s">
        <v>5</v>
      </c>
      <c r="AX150" s="11" t="s">
        <v>23</v>
      </c>
      <c r="AY150" s="213" t="s">
        <v>144</v>
      </c>
    </row>
    <row r="151" spans="2:65" s="1" customFormat="1" ht="16.5" customHeight="1">
      <c r="B151" s="32"/>
      <c r="C151" s="193" t="s">
        <v>290</v>
      </c>
      <c r="D151" s="193" t="s">
        <v>156</v>
      </c>
      <c r="E151" s="194" t="s">
        <v>709</v>
      </c>
      <c r="F151" s="195" t="s">
        <v>710</v>
      </c>
      <c r="G151" s="196" t="s">
        <v>225</v>
      </c>
      <c r="H151" s="197">
        <v>0.5</v>
      </c>
      <c r="I151" s="198"/>
      <c r="J151" s="199"/>
      <c r="K151" s="200">
        <f>ROUND(P151*H151,2)</f>
        <v>0</v>
      </c>
      <c r="L151" s="195" t="s">
        <v>21</v>
      </c>
      <c r="M151" s="201"/>
      <c r="N151" s="202" t="s">
        <v>21</v>
      </c>
      <c r="O151" s="185" t="s">
        <v>51</v>
      </c>
      <c r="P151" s="186">
        <f>I151+J151</f>
        <v>0</v>
      </c>
      <c r="Q151" s="186">
        <f>ROUND(I151*H151,2)</f>
        <v>0</v>
      </c>
      <c r="R151" s="186">
        <f>ROUND(J151*H151,2)</f>
        <v>0</v>
      </c>
      <c r="S151" s="57"/>
      <c r="T151" s="187">
        <f>S151*H151</f>
        <v>0</v>
      </c>
      <c r="U151" s="187">
        <v>0</v>
      </c>
      <c r="V151" s="187">
        <f>U151*H151</f>
        <v>0</v>
      </c>
      <c r="W151" s="187">
        <v>0</v>
      </c>
      <c r="X151" s="188">
        <f>W151*H151</f>
        <v>0</v>
      </c>
      <c r="AR151" s="16" t="s">
        <v>145</v>
      </c>
      <c r="AT151" s="16" t="s">
        <v>156</v>
      </c>
      <c r="AU151" s="16" t="s">
        <v>91</v>
      </c>
      <c r="AY151" s="16" t="s">
        <v>144</v>
      </c>
      <c r="BE151" s="189">
        <f>IF(O151="základní",K151,0)</f>
        <v>0</v>
      </c>
      <c r="BF151" s="189">
        <f>IF(O151="snížená",K151,0)</f>
        <v>0</v>
      </c>
      <c r="BG151" s="189">
        <f>IF(O151="zákl. přenesená",K151,0)</f>
        <v>0</v>
      </c>
      <c r="BH151" s="189">
        <f>IF(O151="sníž. přenesená",K151,0)</f>
        <v>0</v>
      </c>
      <c r="BI151" s="189">
        <f>IF(O151="nulová",K151,0)</f>
        <v>0</v>
      </c>
      <c r="BJ151" s="16" t="s">
        <v>23</v>
      </c>
      <c r="BK151" s="189">
        <f>ROUND(P151*H151,2)</f>
        <v>0</v>
      </c>
      <c r="BL151" s="16" t="s">
        <v>159</v>
      </c>
      <c r="BM151" s="16" t="s">
        <v>711</v>
      </c>
    </row>
    <row r="152" spans="2:65" s="1" customFormat="1" ht="16.5" customHeight="1">
      <c r="B152" s="32"/>
      <c r="C152" s="193" t="s">
        <v>294</v>
      </c>
      <c r="D152" s="193" t="s">
        <v>156</v>
      </c>
      <c r="E152" s="194" t="s">
        <v>712</v>
      </c>
      <c r="F152" s="195" t="s">
        <v>713</v>
      </c>
      <c r="G152" s="196" t="s">
        <v>225</v>
      </c>
      <c r="H152" s="197">
        <v>1</v>
      </c>
      <c r="I152" s="198"/>
      <c r="J152" s="199"/>
      <c r="K152" s="200">
        <f>ROUND(P152*H152,2)</f>
        <v>0</v>
      </c>
      <c r="L152" s="195" t="s">
        <v>21</v>
      </c>
      <c r="M152" s="201"/>
      <c r="N152" s="202" t="s">
        <v>21</v>
      </c>
      <c r="O152" s="185" t="s">
        <v>51</v>
      </c>
      <c r="P152" s="186">
        <f>I152+J152</f>
        <v>0</v>
      </c>
      <c r="Q152" s="186">
        <f>ROUND(I152*H152,2)</f>
        <v>0</v>
      </c>
      <c r="R152" s="186">
        <f>ROUND(J152*H152,2)</f>
        <v>0</v>
      </c>
      <c r="S152" s="57"/>
      <c r="T152" s="187">
        <f>S152*H152</f>
        <v>0</v>
      </c>
      <c r="U152" s="187">
        <v>0</v>
      </c>
      <c r="V152" s="187">
        <f>U152*H152</f>
        <v>0</v>
      </c>
      <c r="W152" s="187">
        <v>0</v>
      </c>
      <c r="X152" s="188">
        <f>W152*H152</f>
        <v>0</v>
      </c>
      <c r="AR152" s="16" t="s">
        <v>145</v>
      </c>
      <c r="AT152" s="16" t="s">
        <v>156</v>
      </c>
      <c r="AU152" s="16" t="s">
        <v>91</v>
      </c>
      <c r="AY152" s="16" t="s">
        <v>144</v>
      </c>
      <c r="BE152" s="189">
        <f>IF(O152="základní",K152,0)</f>
        <v>0</v>
      </c>
      <c r="BF152" s="189">
        <f>IF(O152="snížená",K152,0)</f>
        <v>0</v>
      </c>
      <c r="BG152" s="189">
        <f>IF(O152="zákl. přenesená",K152,0)</f>
        <v>0</v>
      </c>
      <c r="BH152" s="189">
        <f>IF(O152="sníž. přenesená",K152,0)</f>
        <v>0</v>
      </c>
      <c r="BI152" s="189">
        <f>IF(O152="nulová",K152,0)</f>
        <v>0</v>
      </c>
      <c r="BJ152" s="16" t="s">
        <v>23</v>
      </c>
      <c r="BK152" s="189">
        <f>ROUND(P152*H152,2)</f>
        <v>0</v>
      </c>
      <c r="BL152" s="16" t="s">
        <v>159</v>
      </c>
      <c r="BM152" s="16" t="s">
        <v>714</v>
      </c>
    </row>
    <row r="153" spans="2:65" s="1" customFormat="1" ht="16.5" customHeight="1">
      <c r="B153" s="32"/>
      <c r="C153" s="177" t="s">
        <v>347</v>
      </c>
      <c r="D153" s="177" t="s">
        <v>147</v>
      </c>
      <c r="E153" s="178" t="s">
        <v>715</v>
      </c>
      <c r="F153" s="179" t="s">
        <v>716</v>
      </c>
      <c r="G153" s="180" t="s">
        <v>150</v>
      </c>
      <c r="H153" s="181">
        <v>4</v>
      </c>
      <c r="I153" s="182"/>
      <c r="J153" s="182"/>
      <c r="K153" s="183">
        <f>ROUND(P153*H153,2)</f>
        <v>0</v>
      </c>
      <c r="L153" s="179" t="s">
        <v>151</v>
      </c>
      <c r="M153" s="36"/>
      <c r="N153" s="184" t="s">
        <v>21</v>
      </c>
      <c r="O153" s="185" t="s">
        <v>51</v>
      </c>
      <c r="P153" s="186">
        <f>I153+J153</f>
        <v>0</v>
      </c>
      <c r="Q153" s="186">
        <f>ROUND(I153*H153,2)</f>
        <v>0</v>
      </c>
      <c r="R153" s="186">
        <f>ROUND(J153*H153,2)</f>
        <v>0</v>
      </c>
      <c r="S153" s="57"/>
      <c r="T153" s="187">
        <f>S153*H153</f>
        <v>0</v>
      </c>
      <c r="U153" s="187">
        <v>4.6800000000000001E-3</v>
      </c>
      <c r="V153" s="187">
        <f>U153*H153</f>
        <v>1.8720000000000001E-2</v>
      </c>
      <c r="W153" s="187">
        <v>0</v>
      </c>
      <c r="X153" s="188">
        <f>W153*H153</f>
        <v>0</v>
      </c>
      <c r="AR153" s="16" t="s">
        <v>159</v>
      </c>
      <c r="AT153" s="16" t="s">
        <v>147</v>
      </c>
      <c r="AU153" s="16" t="s">
        <v>91</v>
      </c>
      <c r="AY153" s="16" t="s">
        <v>144</v>
      </c>
      <c r="BE153" s="189">
        <f>IF(O153="základní",K153,0)</f>
        <v>0</v>
      </c>
      <c r="BF153" s="189">
        <f>IF(O153="snížená",K153,0)</f>
        <v>0</v>
      </c>
      <c r="BG153" s="189">
        <f>IF(O153="zákl. přenesená",K153,0)</f>
        <v>0</v>
      </c>
      <c r="BH153" s="189">
        <f>IF(O153="sníž. přenesená",K153,0)</f>
        <v>0</v>
      </c>
      <c r="BI153" s="189">
        <f>IF(O153="nulová",K153,0)</f>
        <v>0</v>
      </c>
      <c r="BJ153" s="16" t="s">
        <v>23</v>
      </c>
      <c r="BK153" s="189">
        <f>ROUND(P153*H153,2)</f>
        <v>0</v>
      </c>
      <c r="BL153" s="16" t="s">
        <v>159</v>
      </c>
      <c r="BM153" s="16" t="s">
        <v>717</v>
      </c>
    </row>
    <row r="154" spans="2:65" s="1" customFormat="1" ht="16.5" customHeight="1">
      <c r="B154" s="32"/>
      <c r="C154" s="193" t="s">
        <v>351</v>
      </c>
      <c r="D154" s="193" t="s">
        <v>156</v>
      </c>
      <c r="E154" s="194" t="s">
        <v>718</v>
      </c>
      <c r="F154" s="195" t="s">
        <v>719</v>
      </c>
      <c r="G154" s="196" t="s">
        <v>150</v>
      </c>
      <c r="H154" s="197">
        <v>4</v>
      </c>
      <c r="I154" s="198"/>
      <c r="J154" s="199"/>
      <c r="K154" s="200">
        <f>ROUND(P154*H154,2)</f>
        <v>0</v>
      </c>
      <c r="L154" s="195" t="s">
        <v>151</v>
      </c>
      <c r="M154" s="201"/>
      <c r="N154" s="202" t="s">
        <v>21</v>
      </c>
      <c r="O154" s="185" t="s">
        <v>51</v>
      </c>
      <c r="P154" s="186">
        <f>I154+J154</f>
        <v>0</v>
      </c>
      <c r="Q154" s="186">
        <f>ROUND(I154*H154,2)</f>
        <v>0</v>
      </c>
      <c r="R154" s="186">
        <f>ROUND(J154*H154,2)</f>
        <v>0</v>
      </c>
      <c r="S154" s="57"/>
      <c r="T154" s="187">
        <f>S154*H154</f>
        <v>0</v>
      </c>
      <c r="U154" s="187">
        <v>3.5999999999999999E-3</v>
      </c>
      <c r="V154" s="187">
        <f>U154*H154</f>
        <v>1.44E-2</v>
      </c>
      <c r="W154" s="187">
        <v>0</v>
      </c>
      <c r="X154" s="188">
        <f>W154*H154</f>
        <v>0</v>
      </c>
      <c r="AR154" s="16" t="s">
        <v>145</v>
      </c>
      <c r="AT154" s="16" t="s">
        <v>156</v>
      </c>
      <c r="AU154" s="16" t="s">
        <v>91</v>
      </c>
      <c r="AY154" s="16" t="s">
        <v>144</v>
      </c>
      <c r="BE154" s="189">
        <f>IF(O154="základní",K154,0)</f>
        <v>0</v>
      </c>
      <c r="BF154" s="189">
        <f>IF(O154="snížená",K154,0)</f>
        <v>0</v>
      </c>
      <c r="BG154" s="189">
        <f>IF(O154="zákl. přenesená",K154,0)</f>
        <v>0</v>
      </c>
      <c r="BH154" s="189">
        <f>IF(O154="sníž. přenesená",K154,0)</f>
        <v>0</v>
      </c>
      <c r="BI154" s="189">
        <f>IF(O154="nulová",K154,0)</f>
        <v>0</v>
      </c>
      <c r="BJ154" s="16" t="s">
        <v>23</v>
      </c>
      <c r="BK154" s="189">
        <f>ROUND(P154*H154,2)</f>
        <v>0</v>
      </c>
      <c r="BL154" s="16" t="s">
        <v>159</v>
      </c>
      <c r="BM154" s="16" t="s">
        <v>720</v>
      </c>
    </row>
    <row r="155" spans="2:65" s="10" customFormat="1" ht="22.9" customHeight="1">
      <c r="B155" s="160"/>
      <c r="C155" s="161"/>
      <c r="D155" s="162" t="s">
        <v>81</v>
      </c>
      <c r="E155" s="175" t="s">
        <v>159</v>
      </c>
      <c r="F155" s="175" t="s">
        <v>473</v>
      </c>
      <c r="G155" s="161"/>
      <c r="H155" s="161"/>
      <c r="I155" s="164"/>
      <c r="J155" s="164"/>
      <c r="K155" s="176">
        <f>BK155</f>
        <v>0</v>
      </c>
      <c r="L155" s="161"/>
      <c r="M155" s="166"/>
      <c r="N155" s="167"/>
      <c r="O155" s="168"/>
      <c r="P155" s="168"/>
      <c r="Q155" s="169">
        <f>SUM(Q156:Q162)</f>
        <v>0</v>
      </c>
      <c r="R155" s="169">
        <f>SUM(R156:R162)</f>
        <v>0</v>
      </c>
      <c r="S155" s="168"/>
      <c r="T155" s="170">
        <f>SUM(T156:T162)</f>
        <v>0</v>
      </c>
      <c r="U155" s="168"/>
      <c r="V155" s="170">
        <f>SUM(V156:V162)</f>
        <v>0.10131</v>
      </c>
      <c r="W155" s="168"/>
      <c r="X155" s="171">
        <f>SUM(X156:X162)</f>
        <v>0</v>
      </c>
      <c r="AR155" s="172" t="s">
        <v>23</v>
      </c>
      <c r="AT155" s="173" t="s">
        <v>81</v>
      </c>
      <c r="AU155" s="173" t="s">
        <v>23</v>
      </c>
      <c r="AY155" s="172" t="s">
        <v>144</v>
      </c>
      <c r="BK155" s="174">
        <f>SUM(BK156:BK162)</f>
        <v>0</v>
      </c>
    </row>
    <row r="156" spans="2:65" s="1" customFormat="1" ht="16.5" customHeight="1">
      <c r="B156" s="32"/>
      <c r="C156" s="177" t="s">
        <v>255</v>
      </c>
      <c r="D156" s="177" t="s">
        <v>147</v>
      </c>
      <c r="E156" s="178" t="s">
        <v>721</v>
      </c>
      <c r="F156" s="179" t="s">
        <v>722</v>
      </c>
      <c r="G156" s="180" t="s">
        <v>395</v>
      </c>
      <c r="H156" s="181">
        <v>16.5</v>
      </c>
      <c r="I156" s="182"/>
      <c r="J156" s="182"/>
      <c r="K156" s="183">
        <f>ROUND(P156*H156,2)</f>
        <v>0</v>
      </c>
      <c r="L156" s="179" t="s">
        <v>151</v>
      </c>
      <c r="M156" s="36"/>
      <c r="N156" s="184" t="s">
        <v>21</v>
      </c>
      <c r="O156" s="185" t="s">
        <v>51</v>
      </c>
      <c r="P156" s="186">
        <f>I156+J156</f>
        <v>0</v>
      </c>
      <c r="Q156" s="186">
        <f>ROUND(I156*H156,2)</f>
        <v>0</v>
      </c>
      <c r="R156" s="186">
        <f>ROUND(J156*H156,2)</f>
        <v>0</v>
      </c>
      <c r="S156" s="57"/>
      <c r="T156" s="187">
        <f>S156*H156</f>
        <v>0</v>
      </c>
      <c r="U156" s="187">
        <v>5.3299999999999997E-3</v>
      </c>
      <c r="V156" s="187">
        <f>U156*H156</f>
        <v>8.7944999999999995E-2</v>
      </c>
      <c r="W156" s="187">
        <v>0</v>
      </c>
      <c r="X156" s="188">
        <f>W156*H156</f>
        <v>0</v>
      </c>
      <c r="AR156" s="16" t="s">
        <v>159</v>
      </c>
      <c r="AT156" s="16" t="s">
        <v>147</v>
      </c>
      <c r="AU156" s="16" t="s">
        <v>91</v>
      </c>
      <c r="AY156" s="16" t="s">
        <v>144</v>
      </c>
      <c r="BE156" s="189">
        <f>IF(O156="základní",K156,0)</f>
        <v>0</v>
      </c>
      <c r="BF156" s="189">
        <f>IF(O156="snížená",K156,0)</f>
        <v>0</v>
      </c>
      <c r="BG156" s="189">
        <f>IF(O156="zákl. přenesená",K156,0)</f>
        <v>0</v>
      </c>
      <c r="BH156" s="189">
        <f>IF(O156="sníž. přenesená",K156,0)</f>
        <v>0</v>
      </c>
      <c r="BI156" s="189">
        <f>IF(O156="nulová",K156,0)</f>
        <v>0</v>
      </c>
      <c r="BJ156" s="16" t="s">
        <v>23</v>
      </c>
      <c r="BK156" s="189">
        <f>ROUND(P156*H156,2)</f>
        <v>0</v>
      </c>
      <c r="BL156" s="16" t="s">
        <v>159</v>
      </c>
      <c r="BM156" s="16" t="s">
        <v>723</v>
      </c>
    </row>
    <row r="157" spans="2:65" s="11" customFormat="1" ht="11.25">
      <c r="B157" s="203"/>
      <c r="C157" s="204"/>
      <c r="D157" s="190" t="s">
        <v>161</v>
      </c>
      <c r="E157" s="205" t="s">
        <v>21</v>
      </c>
      <c r="F157" s="206" t="s">
        <v>724</v>
      </c>
      <c r="G157" s="204"/>
      <c r="H157" s="207">
        <v>13.5</v>
      </c>
      <c r="I157" s="208"/>
      <c r="J157" s="208"/>
      <c r="K157" s="204"/>
      <c r="L157" s="204"/>
      <c r="M157" s="209"/>
      <c r="N157" s="210"/>
      <c r="O157" s="211"/>
      <c r="P157" s="211"/>
      <c r="Q157" s="211"/>
      <c r="R157" s="211"/>
      <c r="S157" s="211"/>
      <c r="T157" s="211"/>
      <c r="U157" s="211"/>
      <c r="V157" s="211"/>
      <c r="W157" s="211"/>
      <c r="X157" s="212"/>
      <c r="AT157" s="213" t="s">
        <v>161</v>
      </c>
      <c r="AU157" s="213" t="s">
        <v>91</v>
      </c>
      <c r="AV157" s="11" t="s">
        <v>91</v>
      </c>
      <c r="AW157" s="11" t="s">
        <v>5</v>
      </c>
      <c r="AX157" s="11" t="s">
        <v>82</v>
      </c>
      <c r="AY157" s="213" t="s">
        <v>144</v>
      </c>
    </row>
    <row r="158" spans="2:65" s="11" customFormat="1" ht="11.25">
      <c r="B158" s="203"/>
      <c r="C158" s="204"/>
      <c r="D158" s="190" t="s">
        <v>161</v>
      </c>
      <c r="E158" s="205" t="s">
        <v>21</v>
      </c>
      <c r="F158" s="206" t="s">
        <v>725</v>
      </c>
      <c r="G158" s="204"/>
      <c r="H158" s="207">
        <v>3</v>
      </c>
      <c r="I158" s="208"/>
      <c r="J158" s="208"/>
      <c r="K158" s="204"/>
      <c r="L158" s="204"/>
      <c r="M158" s="209"/>
      <c r="N158" s="210"/>
      <c r="O158" s="211"/>
      <c r="P158" s="211"/>
      <c r="Q158" s="211"/>
      <c r="R158" s="211"/>
      <c r="S158" s="211"/>
      <c r="T158" s="211"/>
      <c r="U158" s="211"/>
      <c r="V158" s="211"/>
      <c r="W158" s="211"/>
      <c r="X158" s="212"/>
      <c r="AT158" s="213" t="s">
        <v>161</v>
      </c>
      <c r="AU158" s="213" t="s">
        <v>91</v>
      </c>
      <c r="AV158" s="11" t="s">
        <v>91</v>
      </c>
      <c r="AW158" s="11" t="s">
        <v>5</v>
      </c>
      <c r="AX158" s="11" t="s">
        <v>82</v>
      </c>
      <c r="AY158" s="213" t="s">
        <v>144</v>
      </c>
    </row>
    <row r="159" spans="2:65" s="12" customFormat="1" ht="11.25">
      <c r="B159" s="218"/>
      <c r="C159" s="219"/>
      <c r="D159" s="190" t="s">
        <v>161</v>
      </c>
      <c r="E159" s="220" t="s">
        <v>21</v>
      </c>
      <c r="F159" s="221" t="s">
        <v>399</v>
      </c>
      <c r="G159" s="219"/>
      <c r="H159" s="222">
        <v>16.5</v>
      </c>
      <c r="I159" s="223"/>
      <c r="J159" s="223"/>
      <c r="K159" s="219"/>
      <c r="L159" s="219"/>
      <c r="M159" s="224"/>
      <c r="N159" s="225"/>
      <c r="O159" s="226"/>
      <c r="P159" s="226"/>
      <c r="Q159" s="226"/>
      <c r="R159" s="226"/>
      <c r="S159" s="226"/>
      <c r="T159" s="226"/>
      <c r="U159" s="226"/>
      <c r="V159" s="226"/>
      <c r="W159" s="226"/>
      <c r="X159" s="227"/>
      <c r="AT159" s="228" t="s">
        <v>161</v>
      </c>
      <c r="AU159" s="228" t="s">
        <v>91</v>
      </c>
      <c r="AV159" s="12" t="s">
        <v>159</v>
      </c>
      <c r="AW159" s="12" t="s">
        <v>5</v>
      </c>
      <c r="AX159" s="12" t="s">
        <v>23</v>
      </c>
      <c r="AY159" s="228" t="s">
        <v>144</v>
      </c>
    </row>
    <row r="160" spans="2:65" s="1" customFormat="1" ht="16.5" customHeight="1">
      <c r="B160" s="32"/>
      <c r="C160" s="177" t="s">
        <v>259</v>
      </c>
      <c r="D160" s="177" t="s">
        <v>147</v>
      </c>
      <c r="E160" s="178" t="s">
        <v>726</v>
      </c>
      <c r="F160" s="179" t="s">
        <v>727</v>
      </c>
      <c r="G160" s="180" t="s">
        <v>395</v>
      </c>
      <c r="H160" s="181">
        <v>16.5</v>
      </c>
      <c r="I160" s="182"/>
      <c r="J160" s="182"/>
      <c r="K160" s="183">
        <f>ROUND(P160*H160,2)</f>
        <v>0</v>
      </c>
      <c r="L160" s="179" t="s">
        <v>151</v>
      </c>
      <c r="M160" s="36"/>
      <c r="N160" s="184" t="s">
        <v>21</v>
      </c>
      <c r="O160" s="185" t="s">
        <v>51</v>
      </c>
      <c r="P160" s="186">
        <f>I160+J160</f>
        <v>0</v>
      </c>
      <c r="Q160" s="186">
        <f>ROUND(I160*H160,2)</f>
        <v>0</v>
      </c>
      <c r="R160" s="186">
        <f>ROUND(J160*H160,2)</f>
        <v>0</v>
      </c>
      <c r="S160" s="57"/>
      <c r="T160" s="187">
        <f>S160*H160</f>
        <v>0</v>
      </c>
      <c r="U160" s="187">
        <v>0</v>
      </c>
      <c r="V160" s="187">
        <f>U160*H160</f>
        <v>0</v>
      </c>
      <c r="W160" s="187">
        <v>0</v>
      </c>
      <c r="X160" s="188">
        <f>W160*H160</f>
        <v>0</v>
      </c>
      <c r="AR160" s="16" t="s">
        <v>159</v>
      </c>
      <c r="AT160" s="16" t="s">
        <v>147</v>
      </c>
      <c r="AU160" s="16" t="s">
        <v>91</v>
      </c>
      <c r="AY160" s="16" t="s">
        <v>144</v>
      </c>
      <c r="BE160" s="189">
        <f>IF(O160="základní",K160,0)</f>
        <v>0</v>
      </c>
      <c r="BF160" s="189">
        <f>IF(O160="snížená",K160,0)</f>
        <v>0</v>
      </c>
      <c r="BG160" s="189">
        <f>IF(O160="zákl. přenesená",K160,0)</f>
        <v>0</v>
      </c>
      <c r="BH160" s="189">
        <f>IF(O160="sníž. přenesená",K160,0)</f>
        <v>0</v>
      </c>
      <c r="BI160" s="189">
        <f>IF(O160="nulová",K160,0)</f>
        <v>0</v>
      </c>
      <c r="BJ160" s="16" t="s">
        <v>23</v>
      </c>
      <c r="BK160" s="189">
        <f>ROUND(P160*H160,2)</f>
        <v>0</v>
      </c>
      <c r="BL160" s="16" t="s">
        <v>159</v>
      </c>
      <c r="BM160" s="16" t="s">
        <v>728</v>
      </c>
    </row>
    <row r="161" spans="2:65" s="1" customFormat="1" ht="16.5" customHeight="1">
      <c r="B161" s="32"/>
      <c r="C161" s="177" t="s">
        <v>263</v>
      </c>
      <c r="D161" s="177" t="s">
        <v>147</v>
      </c>
      <c r="E161" s="178" t="s">
        <v>729</v>
      </c>
      <c r="F161" s="179" t="s">
        <v>730</v>
      </c>
      <c r="G161" s="180" t="s">
        <v>395</v>
      </c>
      <c r="H161" s="181">
        <v>16.5</v>
      </c>
      <c r="I161" s="182"/>
      <c r="J161" s="182"/>
      <c r="K161" s="183">
        <f>ROUND(P161*H161,2)</f>
        <v>0</v>
      </c>
      <c r="L161" s="179" t="s">
        <v>151</v>
      </c>
      <c r="M161" s="36"/>
      <c r="N161" s="184" t="s">
        <v>21</v>
      </c>
      <c r="O161" s="185" t="s">
        <v>51</v>
      </c>
      <c r="P161" s="186">
        <f>I161+J161</f>
        <v>0</v>
      </c>
      <c r="Q161" s="186">
        <f>ROUND(I161*H161,2)</f>
        <v>0</v>
      </c>
      <c r="R161" s="186">
        <f>ROUND(J161*H161,2)</f>
        <v>0</v>
      </c>
      <c r="S161" s="57"/>
      <c r="T161" s="187">
        <f>S161*H161</f>
        <v>0</v>
      </c>
      <c r="U161" s="187">
        <v>8.0999999999999996E-4</v>
      </c>
      <c r="V161" s="187">
        <f>U161*H161</f>
        <v>1.3364999999999998E-2</v>
      </c>
      <c r="W161" s="187">
        <v>0</v>
      </c>
      <c r="X161" s="188">
        <f>W161*H161</f>
        <v>0</v>
      </c>
      <c r="AR161" s="16" t="s">
        <v>159</v>
      </c>
      <c r="AT161" s="16" t="s">
        <v>147</v>
      </c>
      <c r="AU161" s="16" t="s">
        <v>91</v>
      </c>
      <c r="AY161" s="16" t="s">
        <v>144</v>
      </c>
      <c r="BE161" s="189">
        <f>IF(O161="základní",K161,0)</f>
        <v>0</v>
      </c>
      <c r="BF161" s="189">
        <f>IF(O161="snížená",K161,0)</f>
        <v>0</v>
      </c>
      <c r="BG161" s="189">
        <f>IF(O161="zákl. přenesená",K161,0)</f>
        <v>0</v>
      </c>
      <c r="BH161" s="189">
        <f>IF(O161="sníž. přenesená",K161,0)</f>
        <v>0</v>
      </c>
      <c r="BI161" s="189">
        <f>IF(O161="nulová",K161,0)</f>
        <v>0</v>
      </c>
      <c r="BJ161" s="16" t="s">
        <v>23</v>
      </c>
      <c r="BK161" s="189">
        <f>ROUND(P161*H161,2)</f>
        <v>0</v>
      </c>
      <c r="BL161" s="16" t="s">
        <v>159</v>
      </c>
      <c r="BM161" s="16" t="s">
        <v>731</v>
      </c>
    </row>
    <row r="162" spans="2:65" s="1" customFormat="1" ht="16.5" customHeight="1">
      <c r="B162" s="32"/>
      <c r="C162" s="177" t="s">
        <v>8</v>
      </c>
      <c r="D162" s="177" t="s">
        <v>147</v>
      </c>
      <c r="E162" s="178" t="s">
        <v>732</v>
      </c>
      <c r="F162" s="179" t="s">
        <v>733</v>
      </c>
      <c r="G162" s="180" t="s">
        <v>395</v>
      </c>
      <c r="H162" s="181">
        <v>16.5</v>
      </c>
      <c r="I162" s="182"/>
      <c r="J162" s="182"/>
      <c r="K162" s="183">
        <f>ROUND(P162*H162,2)</f>
        <v>0</v>
      </c>
      <c r="L162" s="179" t="s">
        <v>151</v>
      </c>
      <c r="M162" s="36"/>
      <c r="N162" s="184" t="s">
        <v>21</v>
      </c>
      <c r="O162" s="185" t="s">
        <v>51</v>
      </c>
      <c r="P162" s="186">
        <f>I162+J162</f>
        <v>0</v>
      </c>
      <c r="Q162" s="186">
        <f>ROUND(I162*H162,2)</f>
        <v>0</v>
      </c>
      <c r="R162" s="186">
        <f>ROUND(J162*H162,2)</f>
        <v>0</v>
      </c>
      <c r="S162" s="57"/>
      <c r="T162" s="187">
        <f>S162*H162</f>
        <v>0</v>
      </c>
      <c r="U162" s="187">
        <v>0</v>
      </c>
      <c r="V162" s="187">
        <f>U162*H162</f>
        <v>0</v>
      </c>
      <c r="W162" s="187">
        <v>0</v>
      </c>
      <c r="X162" s="188">
        <f>W162*H162</f>
        <v>0</v>
      </c>
      <c r="AR162" s="16" t="s">
        <v>159</v>
      </c>
      <c r="AT162" s="16" t="s">
        <v>147</v>
      </c>
      <c r="AU162" s="16" t="s">
        <v>91</v>
      </c>
      <c r="AY162" s="16" t="s">
        <v>144</v>
      </c>
      <c r="BE162" s="189">
        <f>IF(O162="základní",K162,0)</f>
        <v>0</v>
      </c>
      <c r="BF162" s="189">
        <f>IF(O162="snížená",K162,0)</f>
        <v>0</v>
      </c>
      <c r="BG162" s="189">
        <f>IF(O162="zákl. přenesená",K162,0)</f>
        <v>0</v>
      </c>
      <c r="BH162" s="189">
        <f>IF(O162="sníž. přenesená",K162,0)</f>
        <v>0</v>
      </c>
      <c r="BI162" s="189">
        <f>IF(O162="nulová",K162,0)</f>
        <v>0</v>
      </c>
      <c r="BJ162" s="16" t="s">
        <v>23</v>
      </c>
      <c r="BK162" s="189">
        <f>ROUND(P162*H162,2)</f>
        <v>0</v>
      </c>
      <c r="BL162" s="16" t="s">
        <v>159</v>
      </c>
      <c r="BM162" s="16" t="s">
        <v>734</v>
      </c>
    </row>
    <row r="163" spans="2:65" s="10" customFormat="1" ht="22.9" customHeight="1">
      <c r="B163" s="160"/>
      <c r="C163" s="161"/>
      <c r="D163" s="162" t="s">
        <v>81</v>
      </c>
      <c r="E163" s="175" t="s">
        <v>209</v>
      </c>
      <c r="F163" s="175" t="s">
        <v>735</v>
      </c>
      <c r="G163" s="161"/>
      <c r="H163" s="161"/>
      <c r="I163" s="164"/>
      <c r="J163" s="164"/>
      <c r="K163" s="176">
        <f>BK163</f>
        <v>0</v>
      </c>
      <c r="L163" s="161"/>
      <c r="M163" s="166"/>
      <c r="N163" s="167"/>
      <c r="O163" s="168"/>
      <c r="P163" s="168"/>
      <c r="Q163" s="169">
        <f>SUM(Q164:Q168)</f>
        <v>0</v>
      </c>
      <c r="R163" s="169">
        <f>SUM(R164:R168)</f>
        <v>0</v>
      </c>
      <c r="S163" s="168"/>
      <c r="T163" s="170">
        <f>SUM(T164:T168)</f>
        <v>0</v>
      </c>
      <c r="U163" s="168"/>
      <c r="V163" s="170">
        <f>SUM(V164:V168)</f>
        <v>3.4413600099999995</v>
      </c>
      <c r="W163" s="168"/>
      <c r="X163" s="171">
        <f>SUM(X164:X168)</f>
        <v>0</v>
      </c>
      <c r="AR163" s="172" t="s">
        <v>23</v>
      </c>
      <c r="AT163" s="173" t="s">
        <v>81</v>
      </c>
      <c r="AU163" s="173" t="s">
        <v>23</v>
      </c>
      <c r="AY163" s="172" t="s">
        <v>144</v>
      </c>
      <c r="BK163" s="174">
        <f>SUM(BK164:BK168)</f>
        <v>0</v>
      </c>
    </row>
    <row r="164" spans="2:65" s="1" customFormat="1" ht="16.5" customHeight="1">
      <c r="B164" s="32"/>
      <c r="C164" s="177" t="s">
        <v>209</v>
      </c>
      <c r="D164" s="177" t="s">
        <v>147</v>
      </c>
      <c r="E164" s="178" t="s">
        <v>736</v>
      </c>
      <c r="F164" s="179" t="s">
        <v>737</v>
      </c>
      <c r="G164" s="180" t="s">
        <v>411</v>
      </c>
      <c r="H164" s="181">
        <v>1.504</v>
      </c>
      <c r="I164" s="182"/>
      <c r="J164" s="182"/>
      <c r="K164" s="183">
        <f>ROUND(P164*H164,2)</f>
        <v>0</v>
      </c>
      <c r="L164" s="179" t="s">
        <v>151</v>
      </c>
      <c r="M164" s="36"/>
      <c r="N164" s="184" t="s">
        <v>21</v>
      </c>
      <c r="O164" s="185" t="s">
        <v>51</v>
      </c>
      <c r="P164" s="186">
        <f>I164+J164</f>
        <v>0</v>
      </c>
      <c r="Q164" s="186">
        <f>ROUND(I164*H164,2)</f>
        <v>0</v>
      </c>
      <c r="R164" s="186">
        <f>ROUND(J164*H164,2)</f>
        <v>0</v>
      </c>
      <c r="S164" s="57"/>
      <c r="T164" s="187">
        <f>S164*H164</f>
        <v>0</v>
      </c>
      <c r="U164" s="187">
        <v>2.2563399999999998</v>
      </c>
      <c r="V164" s="187">
        <f>U164*H164</f>
        <v>3.3935353599999996</v>
      </c>
      <c r="W164" s="187">
        <v>0</v>
      </c>
      <c r="X164" s="188">
        <f>W164*H164</f>
        <v>0</v>
      </c>
      <c r="AR164" s="16" t="s">
        <v>159</v>
      </c>
      <c r="AT164" s="16" t="s">
        <v>147</v>
      </c>
      <c r="AU164" s="16" t="s">
        <v>91</v>
      </c>
      <c r="AY164" s="16" t="s">
        <v>144</v>
      </c>
      <c r="BE164" s="189">
        <f>IF(O164="základní",K164,0)</f>
        <v>0</v>
      </c>
      <c r="BF164" s="189">
        <f>IF(O164="snížená",K164,0)</f>
        <v>0</v>
      </c>
      <c r="BG164" s="189">
        <f>IF(O164="zákl. přenesená",K164,0)</f>
        <v>0</v>
      </c>
      <c r="BH164" s="189">
        <f>IF(O164="sníž. přenesená",K164,0)</f>
        <v>0</v>
      </c>
      <c r="BI164" s="189">
        <f>IF(O164="nulová",K164,0)</f>
        <v>0</v>
      </c>
      <c r="BJ164" s="16" t="s">
        <v>23</v>
      </c>
      <c r="BK164" s="189">
        <f>ROUND(P164*H164,2)</f>
        <v>0</v>
      </c>
      <c r="BL164" s="16" t="s">
        <v>159</v>
      </c>
      <c r="BM164" s="16" t="s">
        <v>738</v>
      </c>
    </row>
    <row r="165" spans="2:65" s="11" customFormat="1" ht="11.25">
      <c r="B165" s="203"/>
      <c r="C165" s="204"/>
      <c r="D165" s="190" t="s">
        <v>161</v>
      </c>
      <c r="E165" s="205" t="s">
        <v>21</v>
      </c>
      <c r="F165" s="206" t="s">
        <v>739</v>
      </c>
      <c r="G165" s="204"/>
      <c r="H165" s="207">
        <v>1.504</v>
      </c>
      <c r="I165" s="208"/>
      <c r="J165" s="208"/>
      <c r="K165" s="204"/>
      <c r="L165" s="204"/>
      <c r="M165" s="209"/>
      <c r="N165" s="210"/>
      <c r="O165" s="211"/>
      <c r="P165" s="211"/>
      <c r="Q165" s="211"/>
      <c r="R165" s="211"/>
      <c r="S165" s="211"/>
      <c r="T165" s="211"/>
      <c r="U165" s="211"/>
      <c r="V165" s="211"/>
      <c r="W165" s="211"/>
      <c r="X165" s="212"/>
      <c r="AT165" s="213" t="s">
        <v>161</v>
      </c>
      <c r="AU165" s="213" t="s">
        <v>91</v>
      </c>
      <c r="AV165" s="11" t="s">
        <v>91</v>
      </c>
      <c r="AW165" s="11" t="s">
        <v>5</v>
      </c>
      <c r="AX165" s="11" t="s">
        <v>23</v>
      </c>
      <c r="AY165" s="213" t="s">
        <v>144</v>
      </c>
    </row>
    <row r="166" spans="2:65" s="1" customFormat="1" ht="16.5" customHeight="1">
      <c r="B166" s="32"/>
      <c r="C166" s="177" t="s">
        <v>179</v>
      </c>
      <c r="D166" s="177" t="s">
        <v>147</v>
      </c>
      <c r="E166" s="178" t="s">
        <v>740</v>
      </c>
      <c r="F166" s="179" t="s">
        <v>741</v>
      </c>
      <c r="G166" s="180" t="s">
        <v>360</v>
      </c>
      <c r="H166" s="181">
        <v>4.4999999999999998E-2</v>
      </c>
      <c r="I166" s="182"/>
      <c r="J166" s="182"/>
      <c r="K166" s="183">
        <f>ROUND(P166*H166,2)</f>
        <v>0</v>
      </c>
      <c r="L166" s="179" t="s">
        <v>151</v>
      </c>
      <c r="M166" s="36"/>
      <c r="N166" s="184" t="s">
        <v>21</v>
      </c>
      <c r="O166" s="185" t="s">
        <v>51</v>
      </c>
      <c r="P166" s="186">
        <f>I166+J166</f>
        <v>0</v>
      </c>
      <c r="Q166" s="186">
        <f>ROUND(I166*H166,2)</f>
        <v>0</v>
      </c>
      <c r="R166" s="186">
        <f>ROUND(J166*H166,2)</f>
        <v>0</v>
      </c>
      <c r="S166" s="57"/>
      <c r="T166" s="187">
        <f>S166*H166</f>
        <v>0</v>
      </c>
      <c r="U166" s="187">
        <v>1.06277</v>
      </c>
      <c r="V166" s="187">
        <f>U166*H166</f>
        <v>4.7824649999999996E-2</v>
      </c>
      <c r="W166" s="187">
        <v>0</v>
      </c>
      <c r="X166" s="188">
        <f>W166*H166</f>
        <v>0</v>
      </c>
      <c r="AR166" s="16" t="s">
        <v>159</v>
      </c>
      <c r="AT166" s="16" t="s">
        <v>147</v>
      </c>
      <c r="AU166" s="16" t="s">
        <v>91</v>
      </c>
      <c r="AY166" s="16" t="s">
        <v>144</v>
      </c>
      <c r="BE166" s="189">
        <f>IF(O166="základní",K166,0)</f>
        <v>0</v>
      </c>
      <c r="BF166" s="189">
        <f>IF(O166="snížená",K166,0)</f>
        <v>0</v>
      </c>
      <c r="BG166" s="189">
        <f>IF(O166="zákl. přenesená",K166,0)</f>
        <v>0</v>
      </c>
      <c r="BH166" s="189">
        <f>IF(O166="sníž. přenesená",K166,0)</f>
        <v>0</v>
      </c>
      <c r="BI166" s="189">
        <f>IF(O166="nulová",K166,0)</f>
        <v>0</v>
      </c>
      <c r="BJ166" s="16" t="s">
        <v>23</v>
      </c>
      <c r="BK166" s="189">
        <f>ROUND(P166*H166,2)</f>
        <v>0</v>
      </c>
      <c r="BL166" s="16" t="s">
        <v>159</v>
      </c>
      <c r="BM166" s="16" t="s">
        <v>742</v>
      </c>
    </row>
    <row r="167" spans="2:65" s="13" customFormat="1" ht="11.25">
      <c r="B167" s="234"/>
      <c r="C167" s="235"/>
      <c r="D167" s="190" t="s">
        <v>161</v>
      </c>
      <c r="E167" s="236" t="s">
        <v>21</v>
      </c>
      <c r="F167" s="237" t="s">
        <v>743</v>
      </c>
      <c r="G167" s="235"/>
      <c r="H167" s="236" t="s">
        <v>21</v>
      </c>
      <c r="I167" s="238"/>
      <c r="J167" s="238"/>
      <c r="K167" s="235"/>
      <c r="L167" s="235"/>
      <c r="M167" s="239"/>
      <c r="N167" s="240"/>
      <c r="O167" s="241"/>
      <c r="P167" s="241"/>
      <c r="Q167" s="241"/>
      <c r="R167" s="241"/>
      <c r="S167" s="241"/>
      <c r="T167" s="241"/>
      <c r="U167" s="241"/>
      <c r="V167" s="241"/>
      <c r="W167" s="241"/>
      <c r="X167" s="242"/>
      <c r="AT167" s="243" t="s">
        <v>161</v>
      </c>
      <c r="AU167" s="243" t="s">
        <v>91</v>
      </c>
      <c r="AV167" s="13" t="s">
        <v>23</v>
      </c>
      <c r="AW167" s="13" t="s">
        <v>5</v>
      </c>
      <c r="AX167" s="13" t="s">
        <v>82</v>
      </c>
      <c r="AY167" s="243" t="s">
        <v>144</v>
      </c>
    </row>
    <row r="168" spans="2:65" s="11" customFormat="1" ht="11.25">
      <c r="B168" s="203"/>
      <c r="C168" s="204"/>
      <c r="D168" s="190" t="s">
        <v>161</v>
      </c>
      <c r="E168" s="205" t="s">
        <v>21</v>
      </c>
      <c r="F168" s="206" t="s">
        <v>744</v>
      </c>
      <c r="G168" s="204"/>
      <c r="H168" s="207">
        <v>4.4999999999999998E-2</v>
      </c>
      <c r="I168" s="208"/>
      <c r="J168" s="208"/>
      <c r="K168" s="204"/>
      <c r="L168" s="204"/>
      <c r="M168" s="209"/>
      <c r="N168" s="210"/>
      <c r="O168" s="211"/>
      <c r="P168" s="211"/>
      <c r="Q168" s="211"/>
      <c r="R168" s="211"/>
      <c r="S168" s="211"/>
      <c r="T168" s="211"/>
      <c r="U168" s="211"/>
      <c r="V168" s="211"/>
      <c r="W168" s="211"/>
      <c r="X168" s="212"/>
      <c r="AT168" s="213" t="s">
        <v>161</v>
      </c>
      <c r="AU168" s="213" t="s">
        <v>91</v>
      </c>
      <c r="AV168" s="11" t="s">
        <v>91</v>
      </c>
      <c r="AW168" s="11" t="s">
        <v>5</v>
      </c>
      <c r="AX168" s="11" t="s">
        <v>23</v>
      </c>
      <c r="AY168" s="213" t="s">
        <v>144</v>
      </c>
    </row>
    <row r="169" spans="2:65" s="10" customFormat="1" ht="22.9" customHeight="1">
      <c r="B169" s="160"/>
      <c r="C169" s="161"/>
      <c r="D169" s="162" t="s">
        <v>81</v>
      </c>
      <c r="E169" s="175" t="s">
        <v>145</v>
      </c>
      <c r="F169" s="175" t="s">
        <v>146</v>
      </c>
      <c r="G169" s="161"/>
      <c r="H169" s="161"/>
      <c r="I169" s="164"/>
      <c r="J169" s="164"/>
      <c r="K169" s="176">
        <f>BK169</f>
        <v>0</v>
      </c>
      <c r="L169" s="161"/>
      <c r="M169" s="166"/>
      <c r="N169" s="167"/>
      <c r="O169" s="168"/>
      <c r="P169" s="168"/>
      <c r="Q169" s="169">
        <f>SUM(Q170:Q175)</f>
        <v>0</v>
      </c>
      <c r="R169" s="169">
        <f>SUM(R170:R175)</f>
        <v>0</v>
      </c>
      <c r="S169" s="168"/>
      <c r="T169" s="170">
        <f>SUM(T170:T175)</f>
        <v>0</v>
      </c>
      <c r="U169" s="168"/>
      <c r="V169" s="170">
        <f>SUM(V170:V175)</f>
        <v>8.0262646000000011</v>
      </c>
      <c r="W169" s="168"/>
      <c r="X169" s="171">
        <f>SUM(X170:X175)</f>
        <v>0</v>
      </c>
      <c r="AR169" s="172" t="s">
        <v>23</v>
      </c>
      <c r="AT169" s="173" t="s">
        <v>81</v>
      </c>
      <c r="AU169" s="173" t="s">
        <v>23</v>
      </c>
      <c r="AY169" s="172" t="s">
        <v>144</v>
      </c>
      <c r="BK169" s="174">
        <f>SUM(BK170:BK175)</f>
        <v>0</v>
      </c>
    </row>
    <row r="170" spans="2:65" s="1" customFormat="1" ht="16.5" customHeight="1">
      <c r="B170" s="32"/>
      <c r="C170" s="177" t="s">
        <v>218</v>
      </c>
      <c r="D170" s="177" t="s">
        <v>147</v>
      </c>
      <c r="E170" s="178" t="s">
        <v>745</v>
      </c>
      <c r="F170" s="179" t="s">
        <v>746</v>
      </c>
      <c r="G170" s="180" t="s">
        <v>411</v>
      </c>
      <c r="H170" s="181">
        <v>2.7</v>
      </c>
      <c r="I170" s="182"/>
      <c r="J170" s="182"/>
      <c r="K170" s="183">
        <f>ROUND(P170*H170,2)</f>
        <v>0</v>
      </c>
      <c r="L170" s="179" t="s">
        <v>151</v>
      </c>
      <c r="M170" s="36"/>
      <c r="N170" s="184" t="s">
        <v>21</v>
      </c>
      <c r="O170" s="185" t="s">
        <v>51</v>
      </c>
      <c r="P170" s="186">
        <f>I170+J170</f>
        <v>0</v>
      </c>
      <c r="Q170" s="186">
        <f>ROUND(I170*H170,2)</f>
        <v>0</v>
      </c>
      <c r="R170" s="186">
        <f>ROUND(J170*H170,2)</f>
        <v>0</v>
      </c>
      <c r="S170" s="57"/>
      <c r="T170" s="187">
        <f>S170*H170</f>
        <v>0</v>
      </c>
      <c r="U170" s="187">
        <v>2.4991099999999999</v>
      </c>
      <c r="V170" s="187">
        <f>U170*H170</f>
        <v>6.7475970000000007</v>
      </c>
      <c r="W170" s="187">
        <v>0</v>
      </c>
      <c r="X170" s="188">
        <f>W170*H170</f>
        <v>0</v>
      </c>
      <c r="AR170" s="16" t="s">
        <v>159</v>
      </c>
      <c r="AT170" s="16" t="s">
        <v>147</v>
      </c>
      <c r="AU170" s="16" t="s">
        <v>91</v>
      </c>
      <c r="AY170" s="16" t="s">
        <v>144</v>
      </c>
      <c r="BE170" s="189">
        <f>IF(O170="základní",K170,0)</f>
        <v>0</v>
      </c>
      <c r="BF170" s="189">
        <f>IF(O170="snížená",K170,0)</f>
        <v>0</v>
      </c>
      <c r="BG170" s="189">
        <f>IF(O170="zákl. přenesená",K170,0)</f>
        <v>0</v>
      </c>
      <c r="BH170" s="189">
        <f>IF(O170="sníž. přenesená",K170,0)</f>
        <v>0</v>
      </c>
      <c r="BI170" s="189">
        <f>IF(O170="nulová",K170,0)</f>
        <v>0</v>
      </c>
      <c r="BJ170" s="16" t="s">
        <v>23</v>
      </c>
      <c r="BK170" s="189">
        <f>ROUND(P170*H170,2)</f>
        <v>0</v>
      </c>
      <c r="BL170" s="16" t="s">
        <v>159</v>
      </c>
      <c r="BM170" s="16" t="s">
        <v>747</v>
      </c>
    </row>
    <row r="171" spans="2:65" s="11" customFormat="1" ht="11.25">
      <c r="B171" s="203"/>
      <c r="C171" s="204"/>
      <c r="D171" s="190" t="s">
        <v>161</v>
      </c>
      <c r="E171" s="205" t="s">
        <v>21</v>
      </c>
      <c r="F171" s="206" t="s">
        <v>663</v>
      </c>
      <c r="G171" s="204"/>
      <c r="H171" s="207">
        <v>2.7</v>
      </c>
      <c r="I171" s="208"/>
      <c r="J171" s="208"/>
      <c r="K171" s="204"/>
      <c r="L171" s="204"/>
      <c r="M171" s="209"/>
      <c r="N171" s="210"/>
      <c r="O171" s="211"/>
      <c r="P171" s="211"/>
      <c r="Q171" s="211"/>
      <c r="R171" s="211"/>
      <c r="S171" s="211"/>
      <c r="T171" s="211"/>
      <c r="U171" s="211"/>
      <c r="V171" s="211"/>
      <c r="W171" s="211"/>
      <c r="X171" s="212"/>
      <c r="AT171" s="213" t="s">
        <v>161</v>
      </c>
      <c r="AU171" s="213" t="s">
        <v>91</v>
      </c>
      <c r="AV171" s="11" t="s">
        <v>91</v>
      </c>
      <c r="AW171" s="11" t="s">
        <v>5</v>
      </c>
      <c r="AX171" s="11" t="s">
        <v>23</v>
      </c>
      <c r="AY171" s="213" t="s">
        <v>144</v>
      </c>
    </row>
    <row r="172" spans="2:65" s="1" customFormat="1" ht="16.5" customHeight="1">
      <c r="B172" s="32"/>
      <c r="C172" s="177" t="s">
        <v>187</v>
      </c>
      <c r="D172" s="177" t="s">
        <v>147</v>
      </c>
      <c r="E172" s="178" t="s">
        <v>748</v>
      </c>
      <c r="F172" s="179" t="s">
        <v>749</v>
      </c>
      <c r="G172" s="180" t="s">
        <v>360</v>
      </c>
      <c r="H172" s="181">
        <v>0.81</v>
      </c>
      <c r="I172" s="182"/>
      <c r="J172" s="182"/>
      <c r="K172" s="183">
        <f>ROUND(P172*H172,2)</f>
        <v>0</v>
      </c>
      <c r="L172" s="179" t="s">
        <v>151</v>
      </c>
      <c r="M172" s="36"/>
      <c r="N172" s="184" t="s">
        <v>21</v>
      </c>
      <c r="O172" s="185" t="s">
        <v>51</v>
      </c>
      <c r="P172" s="186">
        <f>I172+J172</f>
        <v>0</v>
      </c>
      <c r="Q172" s="186">
        <f>ROUND(I172*H172,2)</f>
        <v>0</v>
      </c>
      <c r="R172" s="186">
        <f>ROUND(J172*H172,2)</f>
        <v>0</v>
      </c>
      <c r="S172" s="57"/>
      <c r="T172" s="187">
        <f>S172*H172</f>
        <v>0</v>
      </c>
      <c r="U172" s="187">
        <v>1.04196</v>
      </c>
      <c r="V172" s="187">
        <f>U172*H172</f>
        <v>0.84398760000000006</v>
      </c>
      <c r="W172" s="187">
        <v>0</v>
      </c>
      <c r="X172" s="188">
        <f>W172*H172</f>
        <v>0</v>
      </c>
      <c r="AR172" s="16" t="s">
        <v>159</v>
      </c>
      <c r="AT172" s="16" t="s">
        <v>147</v>
      </c>
      <c r="AU172" s="16" t="s">
        <v>91</v>
      </c>
      <c r="AY172" s="16" t="s">
        <v>144</v>
      </c>
      <c r="BE172" s="189">
        <f>IF(O172="základní",K172,0)</f>
        <v>0</v>
      </c>
      <c r="BF172" s="189">
        <f>IF(O172="snížená",K172,0)</f>
        <v>0</v>
      </c>
      <c r="BG172" s="189">
        <f>IF(O172="zákl. přenesená",K172,0)</f>
        <v>0</v>
      </c>
      <c r="BH172" s="189">
        <f>IF(O172="sníž. přenesená",K172,0)</f>
        <v>0</v>
      </c>
      <c r="BI172" s="189">
        <f>IF(O172="nulová",K172,0)</f>
        <v>0</v>
      </c>
      <c r="BJ172" s="16" t="s">
        <v>23</v>
      </c>
      <c r="BK172" s="189">
        <f>ROUND(P172*H172,2)</f>
        <v>0</v>
      </c>
      <c r="BL172" s="16" t="s">
        <v>159</v>
      </c>
      <c r="BM172" s="16" t="s">
        <v>750</v>
      </c>
    </row>
    <row r="173" spans="2:65" s="11" customFormat="1" ht="11.25">
      <c r="B173" s="203"/>
      <c r="C173" s="204"/>
      <c r="D173" s="190" t="s">
        <v>161</v>
      </c>
      <c r="E173" s="204"/>
      <c r="F173" s="206" t="s">
        <v>751</v>
      </c>
      <c r="G173" s="204"/>
      <c r="H173" s="207">
        <v>0.81</v>
      </c>
      <c r="I173" s="208"/>
      <c r="J173" s="208"/>
      <c r="K173" s="204"/>
      <c r="L173" s="204"/>
      <c r="M173" s="209"/>
      <c r="N173" s="210"/>
      <c r="O173" s="211"/>
      <c r="P173" s="211"/>
      <c r="Q173" s="211"/>
      <c r="R173" s="211"/>
      <c r="S173" s="211"/>
      <c r="T173" s="211"/>
      <c r="U173" s="211"/>
      <c r="V173" s="211"/>
      <c r="W173" s="211"/>
      <c r="X173" s="212"/>
      <c r="AT173" s="213" t="s">
        <v>161</v>
      </c>
      <c r="AU173" s="213" t="s">
        <v>91</v>
      </c>
      <c r="AV173" s="11" t="s">
        <v>91</v>
      </c>
      <c r="AW173" s="11" t="s">
        <v>4</v>
      </c>
      <c r="AX173" s="11" t="s">
        <v>23</v>
      </c>
      <c r="AY173" s="213" t="s">
        <v>144</v>
      </c>
    </row>
    <row r="174" spans="2:65" s="1" customFormat="1" ht="16.5" customHeight="1">
      <c r="B174" s="32"/>
      <c r="C174" s="177" t="s">
        <v>310</v>
      </c>
      <c r="D174" s="177" t="s">
        <v>147</v>
      </c>
      <c r="E174" s="178" t="s">
        <v>752</v>
      </c>
      <c r="F174" s="179" t="s">
        <v>753</v>
      </c>
      <c r="G174" s="180" t="s">
        <v>150</v>
      </c>
      <c r="H174" s="181">
        <v>2</v>
      </c>
      <c r="I174" s="182"/>
      <c r="J174" s="182"/>
      <c r="K174" s="183">
        <f>ROUND(P174*H174,2)</f>
        <v>0</v>
      </c>
      <c r="L174" s="179" t="s">
        <v>151</v>
      </c>
      <c r="M174" s="36"/>
      <c r="N174" s="184" t="s">
        <v>21</v>
      </c>
      <c r="O174" s="185" t="s">
        <v>51</v>
      </c>
      <c r="P174" s="186">
        <f>I174+J174</f>
        <v>0</v>
      </c>
      <c r="Q174" s="186">
        <f>ROUND(I174*H174,2)</f>
        <v>0</v>
      </c>
      <c r="R174" s="186">
        <f>ROUND(J174*H174,2)</f>
        <v>0</v>
      </c>
      <c r="S174" s="57"/>
      <c r="T174" s="187">
        <f>S174*H174</f>
        <v>0</v>
      </c>
      <c r="U174" s="187">
        <v>0.21734000000000001</v>
      </c>
      <c r="V174" s="187">
        <f>U174*H174</f>
        <v>0.43468000000000001</v>
      </c>
      <c r="W174" s="187">
        <v>0</v>
      </c>
      <c r="X174" s="188">
        <f>W174*H174</f>
        <v>0</v>
      </c>
      <c r="AR174" s="16" t="s">
        <v>159</v>
      </c>
      <c r="AT174" s="16" t="s">
        <v>147</v>
      </c>
      <c r="AU174" s="16" t="s">
        <v>91</v>
      </c>
      <c r="AY174" s="16" t="s">
        <v>144</v>
      </c>
      <c r="BE174" s="189">
        <f>IF(O174="základní",K174,0)</f>
        <v>0</v>
      </c>
      <c r="BF174" s="189">
        <f>IF(O174="snížená",K174,0)</f>
        <v>0</v>
      </c>
      <c r="BG174" s="189">
        <f>IF(O174="zákl. přenesená",K174,0)</f>
        <v>0</v>
      </c>
      <c r="BH174" s="189">
        <f>IF(O174="sníž. přenesená",K174,0)</f>
        <v>0</v>
      </c>
      <c r="BI174" s="189">
        <f>IF(O174="nulová",K174,0)</f>
        <v>0</v>
      </c>
      <c r="BJ174" s="16" t="s">
        <v>23</v>
      </c>
      <c r="BK174" s="189">
        <f>ROUND(P174*H174,2)</f>
        <v>0</v>
      </c>
      <c r="BL174" s="16" t="s">
        <v>159</v>
      </c>
      <c r="BM174" s="16" t="s">
        <v>754</v>
      </c>
    </row>
    <row r="175" spans="2:65" s="1" customFormat="1" ht="16.5" customHeight="1">
      <c r="B175" s="32"/>
      <c r="C175" s="193" t="s">
        <v>314</v>
      </c>
      <c r="D175" s="193" t="s">
        <v>156</v>
      </c>
      <c r="E175" s="194" t="s">
        <v>755</v>
      </c>
      <c r="F175" s="195" t="s">
        <v>756</v>
      </c>
      <c r="G175" s="196" t="s">
        <v>150</v>
      </c>
      <c r="H175" s="197">
        <v>2</v>
      </c>
      <c r="I175" s="198"/>
      <c r="J175" s="199"/>
      <c r="K175" s="200">
        <f>ROUND(P175*H175,2)</f>
        <v>0</v>
      </c>
      <c r="L175" s="195" t="s">
        <v>21</v>
      </c>
      <c r="M175" s="201"/>
      <c r="N175" s="202" t="s">
        <v>21</v>
      </c>
      <c r="O175" s="185" t="s">
        <v>51</v>
      </c>
      <c r="P175" s="186">
        <f>I175+J175</f>
        <v>0</v>
      </c>
      <c r="Q175" s="186">
        <f>ROUND(I175*H175,2)</f>
        <v>0</v>
      </c>
      <c r="R175" s="186">
        <f>ROUND(J175*H175,2)</f>
        <v>0</v>
      </c>
      <c r="S175" s="57"/>
      <c r="T175" s="187">
        <f>S175*H175</f>
        <v>0</v>
      </c>
      <c r="U175" s="187">
        <v>0</v>
      </c>
      <c r="V175" s="187">
        <f>U175*H175</f>
        <v>0</v>
      </c>
      <c r="W175" s="187">
        <v>0</v>
      </c>
      <c r="X175" s="188">
        <f>W175*H175</f>
        <v>0</v>
      </c>
      <c r="AR175" s="16" t="s">
        <v>145</v>
      </c>
      <c r="AT175" s="16" t="s">
        <v>156</v>
      </c>
      <c r="AU175" s="16" t="s">
        <v>91</v>
      </c>
      <c r="AY175" s="16" t="s">
        <v>144</v>
      </c>
      <c r="BE175" s="189">
        <f>IF(O175="základní",K175,0)</f>
        <v>0</v>
      </c>
      <c r="BF175" s="189">
        <f>IF(O175="snížená",K175,0)</f>
        <v>0</v>
      </c>
      <c r="BG175" s="189">
        <f>IF(O175="zákl. přenesená",K175,0)</f>
        <v>0</v>
      </c>
      <c r="BH175" s="189">
        <f>IF(O175="sníž. přenesená",K175,0)</f>
        <v>0</v>
      </c>
      <c r="BI175" s="189">
        <f>IF(O175="nulová",K175,0)</f>
        <v>0</v>
      </c>
      <c r="BJ175" s="16" t="s">
        <v>23</v>
      </c>
      <c r="BK175" s="189">
        <f>ROUND(P175*H175,2)</f>
        <v>0</v>
      </c>
      <c r="BL175" s="16" t="s">
        <v>159</v>
      </c>
      <c r="BM175" s="16" t="s">
        <v>757</v>
      </c>
    </row>
    <row r="176" spans="2:65" s="10" customFormat="1" ht="22.9" customHeight="1">
      <c r="B176" s="160"/>
      <c r="C176" s="161"/>
      <c r="D176" s="162" t="s">
        <v>81</v>
      </c>
      <c r="E176" s="175" t="s">
        <v>170</v>
      </c>
      <c r="F176" s="175" t="s">
        <v>758</v>
      </c>
      <c r="G176" s="161"/>
      <c r="H176" s="161"/>
      <c r="I176" s="164"/>
      <c r="J176" s="164"/>
      <c r="K176" s="176">
        <f>BK176</f>
        <v>0</v>
      </c>
      <c r="L176" s="161"/>
      <c r="M176" s="166"/>
      <c r="N176" s="167"/>
      <c r="O176" s="168"/>
      <c r="P176" s="168"/>
      <c r="Q176" s="169">
        <f>SUM(Q177:Q181)</f>
        <v>0</v>
      </c>
      <c r="R176" s="169">
        <f>SUM(R177:R181)</f>
        <v>0</v>
      </c>
      <c r="S176" s="168"/>
      <c r="T176" s="170">
        <f>SUM(T177:T181)</f>
        <v>0</v>
      </c>
      <c r="U176" s="168"/>
      <c r="V176" s="170">
        <f>SUM(V177:V181)</f>
        <v>7.2707999999999995E-2</v>
      </c>
      <c r="W176" s="168"/>
      <c r="X176" s="171">
        <f>SUM(X177:X181)</f>
        <v>0</v>
      </c>
      <c r="AR176" s="172" t="s">
        <v>23</v>
      </c>
      <c r="AT176" s="173" t="s">
        <v>81</v>
      </c>
      <c r="AU176" s="173" t="s">
        <v>23</v>
      </c>
      <c r="AY176" s="172" t="s">
        <v>144</v>
      </c>
      <c r="BK176" s="174">
        <f>SUM(BK177:BK181)</f>
        <v>0</v>
      </c>
    </row>
    <row r="177" spans="2:65" s="1" customFormat="1" ht="16.5" customHeight="1">
      <c r="B177" s="32"/>
      <c r="C177" s="177" t="s">
        <v>334</v>
      </c>
      <c r="D177" s="177" t="s">
        <v>147</v>
      </c>
      <c r="E177" s="178" t="s">
        <v>759</v>
      </c>
      <c r="F177" s="179" t="s">
        <v>760</v>
      </c>
      <c r="G177" s="180" t="s">
        <v>225</v>
      </c>
      <c r="H177" s="181">
        <v>29.2</v>
      </c>
      <c r="I177" s="182"/>
      <c r="J177" s="182"/>
      <c r="K177" s="183">
        <f>ROUND(P177*H177,2)</f>
        <v>0</v>
      </c>
      <c r="L177" s="179" t="s">
        <v>151</v>
      </c>
      <c r="M177" s="36"/>
      <c r="N177" s="184" t="s">
        <v>21</v>
      </c>
      <c r="O177" s="185" t="s">
        <v>51</v>
      </c>
      <c r="P177" s="186">
        <f>I177+J177</f>
        <v>0</v>
      </c>
      <c r="Q177" s="186">
        <f>ROUND(I177*H177,2)</f>
        <v>0</v>
      </c>
      <c r="R177" s="186">
        <f>ROUND(J177*H177,2)</f>
        <v>0</v>
      </c>
      <c r="S177" s="57"/>
      <c r="T177" s="187">
        <f>S177*H177</f>
        <v>0</v>
      </c>
      <c r="U177" s="187">
        <v>1.3699999999999999E-3</v>
      </c>
      <c r="V177" s="187">
        <f>U177*H177</f>
        <v>4.0003999999999998E-2</v>
      </c>
      <c r="W177" s="187">
        <v>0</v>
      </c>
      <c r="X177" s="188">
        <f>W177*H177</f>
        <v>0</v>
      </c>
      <c r="AR177" s="16" t="s">
        <v>159</v>
      </c>
      <c r="AT177" s="16" t="s">
        <v>147</v>
      </c>
      <c r="AU177" s="16" t="s">
        <v>91</v>
      </c>
      <c r="AY177" s="16" t="s">
        <v>144</v>
      </c>
      <c r="BE177" s="189">
        <f>IF(O177="základní",K177,0)</f>
        <v>0</v>
      </c>
      <c r="BF177" s="189">
        <f>IF(O177="snížená",K177,0)</f>
        <v>0</v>
      </c>
      <c r="BG177" s="189">
        <f>IF(O177="zákl. přenesená",K177,0)</f>
        <v>0</v>
      </c>
      <c r="BH177" s="189">
        <f>IF(O177="sníž. přenesená",K177,0)</f>
        <v>0</v>
      </c>
      <c r="BI177" s="189">
        <f>IF(O177="nulová",K177,0)</f>
        <v>0</v>
      </c>
      <c r="BJ177" s="16" t="s">
        <v>23</v>
      </c>
      <c r="BK177" s="189">
        <f>ROUND(P177*H177,2)</f>
        <v>0</v>
      </c>
      <c r="BL177" s="16" t="s">
        <v>159</v>
      </c>
      <c r="BM177" s="16" t="s">
        <v>761</v>
      </c>
    </row>
    <row r="178" spans="2:65" s="11" customFormat="1" ht="11.25">
      <c r="B178" s="203"/>
      <c r="C178" s="204"/>
      <c r="D178" s="190" t="s">
        <v>161</v>
      </c>
      <c r="E178" s="205" t="s">
        <v>21</v>
      </c>
      <c r="F178" s="206" t="s">
        <v>762</v>
      </c>
      <c r="G178" s="204"/>
      <c r="H178" s="207">
        <v>29.2</v>
      </c>
      <c r="I178" s="208"/>
      <c r="J178" s="208"/>
      <c r="K178" s="204"/>
      <c r="L178" s="204"/>
      <c r="M178" s="209"/>
      <c r="N178" s="210"/>
      <c r="O178" s="211"/>
      <c r="P178" s="211"/>
      <c r="Q178" s="211"/>
      <c r="R178" s="211"/>
      <c r="S178" s="211"/>
      <c r="T178" s="211"/>
      <c r="U178" s="211"/>
      <c r="V178" s="211"/>
      <c r="W178" s="211"/>
      <c r="X178" s="212"/>
      <c r="AT178" s="213" t="s">
        <v>161</v>
      </c>
      <c r="AU178" s="213" t="s">
        <v>91</v>
      </c>
      <c r="AV178" s="11" t="s">
        <v>91</v>
      </c>
      <c r="AW178" s="11" t="s">
        <v>5</v>
      </c>
      <c r="AX178" s="11" t="s">
        <v>23</v>
      </c>
      <c r="AY178" s="213" t="s">
        <v>144</v>
      </c>
    </row>
    <row r="179" spans="2:65" s="1" customFormat="1" ht="16.5" customHeight="1">
      <c r="B179" s="32"/>
      <c r="C179" s="177" t="s">
        <v>342</v>
      </c>
      <c r="D179" s="177" t="s">
        <v>147</v>
      </c>
      <c r="E179" s="178" t="s">
        <v>763</v>
      </c>
      <c r="F179" s="179" t="s">
        <v>764</v>
      </c>
      <c r="G179" s="180" t="s">
        <v>225</v>
      </c>
      <c r="H179" s="181">
        <v>29.2</v>
      </c>
      <c r="I179" s="182"/>
      <c r="J179" s="182"/>
      <c r="K179" s="183">
        <f>ROUND(P179*H179,2)</f>
        <v>0</v>
      </c>
      <c r="L179" s="179" t="s">
        <v>151</v>
      </c>
      <c r="M179" s="36"/>
      <c r="N179" s="184" t="s">
        <v>21</v>
      </c>
      <c r="O179" s="185" t="s">
        <v>51</v>
      </c>
      <c r="P179" s="186">
        <f>I179+J179</f>
        <v>0</v>
      </c>
      <c r="Q179" s="186">
        <f>ROUND(I179*H179,2)</f>
        <v>0</v>
      </c>
      <c r="R179" s="186">
        <f>ROUND(J179*H179,2)</f>
        <v>0</v>
      </c>
      <c r="S179" s="57"/>
      <c r="T179" s="187">
        <f>S179*H179</f>
        <v>0</v>
      </c>
      <c r="U179" s="187">
        <v>1.1199999999999999E-3</v>
      </c>
      <c r="V179" s="187">
        <f>U179*H179</f>
        <v>3.2703999999999997E-2</v>
      </c>
      <c r="W179" s="187">
        <v>0</v>
      </c>
      <c r="X179" s="188">
        <f>W179*H179</f>
        <v>0</v>
      </c>
      <c r="AR179" s="16" t="s">
        <v>159</v>
      </c>
      <c r="AT179" s="16" t="s">
        <v>147</v>
      </c>
      <c r="AU179" s="16" t="s">
        <v>91</v>
      </c>
      <c r="AY179" s="16" t="s">
        <v>144</v>
      </c>
      <c r="BE179" s="189">
        <f>IF(O179="základní",K179,0)</f>
        <v>0</v>
      </c>
      <c r="BF179" s="189">
        <f>IF(O179="snížená",K179,0)</f>
        <v>0</v>
      </c>
      <c r="BG179" s="189">
        <f>IF(O179="zákl. přenesená",K179,0)</f>
        <v>0</v>
      </c>
      <c r="BH179" s="189">
        <f>IF(O179="sníž. přenesená",K179,0)</f>
        <v>0</v>
      </c>
      <c r="BI179" s="189">
        <f>IF(O179="nulová",K179,0)</f>
        <v>0</v>
      </c>
      <c r="BJ179" s="16" t="s">
        <v>23</v>
      </c>
      <c r="BK179" s="189">
        <f>ROUND(P179*H179,2)</f>
        <v>0</v>
      </c>
      <c r="BL179" s="16" t="s">
        <v>159</v>
      </c>
      <c r="BM179" s="16" t="s">
        <v>765</v>
      </c>
    </row>
    <row r="180" spans="2:65" s="11" customFormat="1" ht="11.25">
      <c r="B180" s="203"/>
      <c r="C180" s="204"/>
      <c r="D180" s="190" t="s">
        <v>161</v>
      </c>
      <c r="E180" s="205" t="s">
        <v>21</v>
      </c>
      <c r="F180" s="206" t="s">
        <v>762</v>
      </c>
      <c r="G180" s="204"/>
      <c r="H180" s="207">
        <v>29.2</v>
      </c>
      <c r="I180" s="208"/>
      <c r="J180" s="208"/>
      <c r="K180" s="204"/>
      <c r="L180" s="204"/>
      <c r="M180" s="209"/>
      <c r="N180" s="210"/>
      <c r="O180" s="211"/>
      <c r="P180" s="211"/>
      <c r="Q180" s="211"/>
      <c r="R180" s="211"/>
      <c r="S180" s="211"/>
      <c r="T180" s="211"/>
      <c r="U180" s="211"/>
      <c r="V180" s="211"/>
      <c r="W180" s="211"/>
      <c r="X180" s="212"/>
      <c r="AT180" s="213" t="s">
        <v>161</v>
      </c>
      <c r="AU180" s="213" t="s">
        <v>91</v>
      </c>
      <c r="AV180" s="11" t="s">
        <v>91</v>
      </c>
      <c r="AW180" s="11" t="s">
        <v>5</v>
      </c>
      <c r="AX180" s="11" t="s">
        <v>23</v>
      </c>
      <c r="AY180" s="213" t="s">
        <v>144</v>
      </c>
    </row>
    <row r="181" spans="2:65" s="1" customFormat="1" ht="16.5" customHeight="1">
      <c r="B181" s="32"/>
      <c r="C181" s="177" t="s">
        <v>338</v>
      </c>
      <c r="D181" s="177" t="s">
        <v>147</v>
      </c>
      <c r="E181" s="178" t="s">
        <v>766</v>
      </c>
      <c r="F181" s="179" t="s">
        <v>767</v>
      </c>
      <c r="G181" s="180" t="s">
        <v>150</v>
      </c>
      <c r="H181" s="181">
        <v>2</v>
      </c>
      <c r="I181" s="182"/>
      <c r="J181" s="182"/>
      <c r="K181" s="183">
        <f>ROUND(P181*H181,2)</f>
        <v>0</v>
      </c>
      <c r="L181" s="179" t="s">
        <v>21</v>
      </c>
      <c r="M181" s="36"/>
      <c r="N181" s="184" t="s">
        <v>21</v>
      </c>
      <c r="O181" s="185" t="s">
        <v>51</v>
      </c>
      <c r="P181" s="186">
        <f>I181+J181</f>
        <v>0</v>
      </c>
      <c r="Q181" s="186">
        <f>ROUND(I181*H181,2)</f>
        <v>0</v>
      </c>
      <c r="R181" s="186">
        <f>ROUND(J181*H181,2)</f>
        <v>0</v>
      </c>
      <c r="S181" s="57"/>
      <c r="T181" s="187">
        <f>S181*H181</f>
        <v>0</v>
      </c>
      <c r="U181" s="187">
        <v>0</v>
      </c>
      <c r="V181" s="187">
        <f>U181*H181</f>
        <v>0</v>
      </c>
      <c r="W181" s="187">
        <v>0</v>
      </c>
      <c r="X181" s="188">
        <f>W181*H181</f>
        <v>0</v>
      </c>
      <c r="AR181" s="16" t="s">
        <v>159</v>
      </c>
      <c r="AT181" s="16" t="s">
        <v>147</v>
      </c>
      <c r="AU181" s="16" t="s">
        <v>91</v>
      </c>
      <c r="AY181" s="16" t="s">
        <v>144</v>
      </c>
      <c r="BE181" s="189">
        <f>IF(O181="základní",K181,0)</f>
        <v>0</v>
      </c>
      <c r="BF181" s="189">
        <f>IF(O181="snížená",K181,0)</f>
        <v>0</v>
      </c>
      <c r="BG181" s="189">
        <f>IF(O181="zákl. přenesená",K181,0)</f>
        <v>0</v>
      </c>
      <c r="BH181" s="189">
        <f>IF(O181="sníž. přenesená",K181,0)</f>
        <v>0</v>
      </c>
      <c r="BI181" s="189">
        <f>IF(O181="nulová",K181,0)</f>
        <v>0</v>
      </c>
      <c r="BJ181" s="16" t="s">
        <v>23</v>
      </c>
      <c r="BK181" s="189">
        <f>ROUND(P181*H181,2)</f>
        <v>0</v>
      </c>
      <c r="BL181" s="16" t="s">
        <v>159</v>
      </c>
      <c r="BM181" s="16" t="s">
        <v>768</v>
      </c>
    </row>
    <row r="182" spans="2:65" s="10" customFormat="1" ht="22.9" customHeight="1">
      <c r="B182" s="160"/>
      <c r="C182" s="161"/>
      <c r="D182" s="162" t="s">
        <v>81</v>
      </c>
      <c r="E182" s="175" t="s">
        <v>355</v>
      </c>
      <c r="F182" s="175" t="s">
        <v>356</v>
      </c>
      <c r="G182" s="161"/>
      <c r="H182" s="161"/>
      <c r="I182" s="164"/>
      <c r="J182" s="164"/>
      <c r="K182" s="176">
        <f>BK182</f>
        <v>0</v>
      </c>
      <c r="L182" s="161"/>
      <c r="M182" s="166"/>
      <c r="N182" s="167"/>
      <c r="O182" s="168"/>
      <c r="P182" s="168"/>
      <c r="Q182" s="169">
        <f>Q183</f>
        <v>0</v>
      </c>
      <c r="R182" s="169">
        <f>R183</f>
        <v>0</v>
      </c>
      <c r="S182" s="168"/>
      <c r="T182" s="170">
        <f>T183</f>
        <v>0</v>
      </c>
      <c r="U182" s="168"/>
      <c r="V182" s="170">
        <f>V183</f>
        <v>0</v>
      </c>
      <c r="W182" s="168"/>
      <c r="X182" s="171">
        <f>X183</f>
        <v>0</v>
      </c>
      <c r="AR182" s="172" t="s">
        <v>23</v>
      </c>
      <c r="AT182" s="173" t="s">
        <v>81</v>
      </c>
      <c r="AU182" s="173" t="s">
        <v>23</v>
      </c>
      <c r="AY182" s="172" t="s">
        <v>144</v>
      </c>
      <c r="BK182" s="174">
        <f>BK183</f>
        <v>0</v>
      </c>
    </row>
    <row r="183" spans="2:65" s="1" customFormat="1" ht="16.5" customHeight="1">
      <c r="B183" s="32"/>
      <c r="C183" s="177" t="s">
        <v>232</v>
      </c>
      <c r="D183" s="177" t="s">
        <v>147</v>
      </c>
      <c r="E183" s="178" t="s">
        <v>769</v>
      </c>
      <c r="F183" s="179" t="s">
        <v>770</v>
      </c>
      <c r="G183" s="180" t="s">
        <v>360</v>
      </c>
      <c r="H183" s="181">
        <v>37.646000000000001</v>
      </c>
      <c r="I183" s="182"/>
      <c r="J183" s="182"/>
      <c r="K183" s="183">
        <f>ROUND(P183*H183,2)</f>
        <v>0</v>
      </c>
      <c r="L183" s="179" t="s">
        <v>151</v>
      </c>
      <c r="M183" s="36"/>
      <c r="N183" s="184" t="s">
        <v>21</v>
      </c>
      <c r="O183" s="185" t="s">
        <v>51</v>
      </c>
      <c r="P183" s="186">
        <f>I183+J183</f>
        <v>0</v>
      </c>
      <c r="Q183" s="186">
        <f>ROUND(I183*H183,2)</f>
        <v>0</v>
      </c>
      <c r="R183" s="186">
        <f>ROUND(J183*H183,2)</f>
        <v>0</v>
      </c>
      <c r="S183" s="57"/>
      <c r="T183" s="187">
        <f>S183*H183</f>
        <v>0</v>
      </c>
      <c r="U183" s="187">
        <v>0</v>
      </c>
      <c r="V183" s="187">
        <f>U183*H183</f>
        <v>0</v>
      </c>
      <c r="W183" s="187">
        <v>0</v>
      </c>
      <c r="X183" s="188">
        <f>W183*H183</f>
        <v>0</v>
      </c>
      <c r="AR183" s="16" t="s">
        <v>159</v>
      </c>
      <c r="AT183" s="16" t="s">
        <v>147</v>
      </c>
      <c r="AU183" s="16" t="s">
        <v>91</v>
      </c>
      <c r="AY183" s="16" t="s">
        <v>144</v>
      </c>
      <c r="BE183" s="189">
        <f>IF(O183="základní",K183,0)</f>
        <v>0</v>
      </c>
      <c r="BF183" s="189">
        <f>IF(O183="snížená",K183,0)</f>
        <v>0</v>
      </c>
      <c r="BG183" s="189">
        <f>IF(O183="zákl. přenesená",K183,0)</f>
        <v>0</v>
      </c>
      <c r="BH183" s="189">
        <f>IF(O183="sníž. přenesená",K183,0)</f>
        <v>0</v>
      </c>
      <c r="BI183" s="189">
        <f>IF(O183="nulová",K183,0)</f>
        <v>0</v>
      </c>
      <c r="BJ183" s="16" t="s">
        <v>23</v>
      </c>
      <c r="BK183" s="189">
        <f>ROUND(P183*H183,2)</f>
        <v>0</v>
      </c>
      <c r="BL183" s="16" t="s">
        <v>159</v>
      </c>
      <c r="BM183" s="16" t="s">
        <v>771</v>
      </c>
    </row>
    <row r="184" spans="2:65" s="10" customFormat="1" ht="25.9" customHeight="1">
      <c r="B184" s="160"/>
      <c r="C184" s="161"/>
      <c r="D184" s="162" t="s">
        <v>81</v>
      </c>
      <c r="E184" s="163" t="s">
        <v>772</v>
      </c>
      <c r="F184" s="163" t="s">
        <v>773</v>
      </c>
      <c r="G184" s="161"/>
      <c r="H184" s="161"/>
      <c r="I184" s="164"/>
      <c r="J184" s="164"/>
      <c r="K184" s="165">
        <f>BK184</f>
        <v>0</v>
      </c>
      <c r="L184" s="161"/>
      <c r="M184" s="166"/>
      <c r="N184" s="167"/>
      <c r="O184" s="168"/>
      <c r="P184" s="168"/>
      <c r="Q184" s="169">
        <f>Q185+Q187+Q196</f>
        <v>0</v>
      </c>
      <c r="R184" s="169">
        <f>R185+R187+R196</f>
        <v>0</v>
      </c>
      <c r="S184" s="168"/>
      <c r="T184" s="170">
        <f>T185+T187+T196</f>
        <v>0</v>
      </c>
      <c r="U184" s="168"/>
      <c r="V184" s="170">
        <f>V185+V187+V196</f>
        <v>2.10984E-2</v>
      </c>
      <c r="W184" s="168"/>
      <c r="X184" s="171">
        <f>X185+X187+X196</f>
        <v>0</v>
      </c>
      <c r="AR184" s="172" t="s">
        <v>91</v>
      </c>
      <c r="AT184" s="173" t="s">
        <v>81</v>
      </c>
      <c r="AU184" s="173" t="s">
        <v>82</v>
      </c>
      <c r="AY184" s="172" t="s">
        <v>144</v>
      </c>
      <c r="BK184" s="174">
        <f>BK185+BK187+BK196</f>
        <v>0</v>
      </c>
    </row>
    <row r="185" spans="2:65" s="10" customFormat="1" ht="22.9" customHeight="1">
      <c r="B185" s="160"/>
      <c r="C185" s="161"/>
      <c r="D185" s="162" t="s">
        <v>81</v>
      </c>
      <c r="E185" s="175" t="s">
        <v>774</v>
      </c>
      <c r="F185" s="175" t="s">
        <v>775</v>
      </c>
      <c r="G185" s="161"/>
      <c r="H185" s="161"/>
      <c r="I185" s="164"/>
      <c r="J185" s="164"/>
      <c r="K185" s="176">
        <f>BK185</f>
        <v>0</v>
      </c>
      <c r="L185" s="161"/>
      <c r="M185" s="166"/>
      <c r="N185" s="167"/>
      <c r="O185" s="168"/>
      <c r="P185" s="168"/>
      <c r="Q185" s="169">
        <f>Q186</f>
        <v>0</v>
      </c>
      <c r="R185" s="169">
        <f>R186</f>
        <v>0</v>
      </c>
      <c r="S185" s="168"/>
      <c r="T185" s="170">
        <f>T186</f>
        <v>0</v>
      </c>
      <c r="U185" s="168"/>
      <c r="V185" s="170">
        <f>V186</f>
        <v>2.0459999999999999E-2</v>
      </c>
      <c r="W185" s="168"/>
      <c r="X185" s="171">
        <f>X186</f>
        <v>0</v>
      </c>
      <c r="AR185" s="172" t="s">
        <v>91</v>
      </c>
      <c r="AT185" s="173" t="s">
        <v>81</v>
      </c>
      <c r="AU185" s="173" t="s">
        <v>23</v>
      </c>
      <c r="AY185" s="172" t="s">
        <v>144</v>
      </c>
      <c r="BK185" s="174">
        <f>BK186</f>
        <v>0</v>
      </c>
    </row>
    <row r="186" spans="2:65" s="1" customFormat="1" ht="16.5" customHeight="1">
      <c r="B186" s="32"/>
      <c r="C186" s="177" t="s">
        <v>330</v>
      </c>
      <c r="D186" s="177" t="s">
        <v>147</v>
      </c>
      <c r="E186" s="178" t="s">
        <v>776</v>
      </c>
      <c r="F186" s="179" t="s">
        <v>777</v>
      </c>
      <c r="G186" s="180" t="s">
        <v>225</v>
      </c>
      <c r="H186" s="181">
        <v>6</v>
      </c>
      <c r="I186" s="182"/>
      <c r="J186" s="182"/>
      <c r="K186" s="183">
        <f>ROUND(P186*H186,2)</f>
        <v>0</v>
      </c>
      <c r="L186" s="179" t="s">
        <v>151</v>
      </c>
      <c r="M186" s="36"/>
      <c r="N186" s="184" t="s">
        <v>21</v>
      </c>
      <c r="O186" s="185" t="s">
        <v>51</v>
      </c>
      <c r="P186" s="186">
        <f>I186+J186</f>
        <v>0</v>
      </c>
      <c r="Q186" s="186">
        <f>ROUND(I186*H186,2)</f>
        <v>0</v>
      </c>
      <c r="R186" s="186">
        <f>ROUND(J186*H186,2)</f>
        <v>0</v>
      </c>
      <c r="S186" s="57"/>
      <c r="T186" s="187">
        <f>S186*H186</f>
        <v>0</v>
      </c>
      <c r="U186" s="187">
        <v>3.4099999999999998E-3</v>
      </c>
      <c r="V186" s="187">
        <f>U186*H186</f>
        <v>2.0459999999999999E-2</v>
      </c>
      <c r="W186" s="187">
        <v>0</v>
      </c>
      <c r="X186" s="188">
        <f>W186*H186</f>
        <v>0</v>
      </c>
      <c r="AR186" s="16" t="s">
        <v>200</v>
      </c>
      <c r="AT186" s="16" t="s">
        <v>147</v>
      </c>
      <c r="AU186" s="16" t="s">
        <v>91</v>
      </c>
      <c r="AY186" s="16" t="s">
        <v>144</v>
      </c>
      <c r="BE186" s="189">
        <f>IF(O186="základní",K186,0)</f>
        <v>0</v>
      </c>
      <c r="BF186" s="189">
        <f>IF(O186="snížená",K186,0)</f>
        <v>0</v>
      </c>
      <c r="BG186" s="189">
        <f>IF(O186="zákl. přenesená",K186,0)</f>
        <v>0</v>
      </c>
      <c r="BH186" s="189">
        <f>IF(O186="sníž. přenesená",K186,0)</f>
        <v>0</v>
      </c>
      <c r="BI186" s="189">
        <f>IF(O186="nulová",K186,0)</f>
        <v>0</v>
      </c>
      <c r="BJ186" s="16" t="s">
        <v>23</v>
      </c>
      <c r="BK186" s="189">
        <f>ROUND(P186*H186,2)</f>
        <v>0</v>
      </c>
      <c r="BL186" s="16" t="s">
        <v>200</v>
      </c>
      <c r="BM186" s="16" t="s">
        <v>778</v>
      </c>
    </row>
    <row r="187" spans="2:65" s="10" customFormat="1" ht="22.9" customHeight="1">
      <c r="B187" s="160"/>
      <c r="C187" s="161"/>
      <c r="D187" s="162" t="s">
        <v>81</v>
      </c>
      <c r="E187" s="175" t="s">
        <v>779</v>
      </c>
      <c r="F187" s="175" t="s">
        <v>780</v>
      </c>
      <c r="G187" s="161"/>
      <c r="H187" s="161"/>
      <c r="I187" s="164"/>
      <c r="J187" s="164"/>
      <c r="K187" s="176">
        <f>BK187</f>
        <v>0</v>
      </c>
      <c r="L187" s="161"/>
      <c r="M187" s="166"/>
      <c r="N187" s="167"/>
      <c r="O187" s="168"/>
      <c r="P187" s="168"/>
      <c r="Q187" s="169">
        <f>SUM(Q188:Q195)</f>
        <v>0</v>
      </c>
      <c r="R187" s="169">
        <f>SUM(R188:R195)</f>
        <v>0</v>
      </c>
      <c r="S187" s="168"/>
      <c r="T187" s="170">
        <f>SUM(T188:T195)</f>
        <v>0</v>
      </c>
      <c r="U187" s="168"/>
      <c r="V187" s="170">
        <f>SUM(V188:V195)</f>
        <v>5.2992000000000002E-4</v>
      </c>
      <c r="W187" s="168"/>
      <c r="X187" s="171">
        <f>SUM(X188:X195)</f>
        <v>0</v>
      </c>
      <c r="AR187" s="172" t="s">
        <v>91</v>
      </c>
      <c r="AT187" s="173" t="s">
        <v>81</v>
      </c>
      <c r="AU187" s="173" t="s">
        <v>23</v>
      </c>
      <c r="AY187" s="172" t="s">
        <v>144</v>
      </c>
      <c r="BK187" s="174">
        <f>SUM(BK188:BK195)</f>
        <v>0</v>
      </c>
    </row>
    <row r="188" spans="2:65" s="1" customFormat="1" ht="16.5" customHeight="1">
      <c r="B188" s="32"/>
      <c r="C188" s="177" t="s">
        <v>298</v>
      </c>
      <c r="D188" s="177" t="s">
        <v>147</v>
      </c>
      <c r="E188" s="178" t="s">
        <v>781</v>
      </c>
      <c r="F188" s="179" t="s">
        <v>782</v>
      </c>
      <c r="G188" s="180" t="s">
        <v>150</v>
      </c>
      <c r="H188" s="181">
        <v>2</v>
      </c>
      <c r="I188" s="182"/>
      <c r="J188" s="182"/>
      <c r="K188" s="183">
        <f>ROUND(P188*H188,2)</f>
        <v>0</v>
      </c>
      <c r="L188" s="179" t="s">
        <v>151</v>
      </c>
      <c r="M188" s="36"/>
      <c r="N188" s="184" t="s">
        <v>21</v>
      </c>
      <c r="O188" s="185" t="s">
        <v>51</v>
      </c>
      <c r="P188" s="186">
        <f>I188+J188</f>
        <v>0</v>
      </c>
      <c r="Q188" s="186">
        <f>ROUND(I188*H188,2)</f>
        <v>0</v>
      </c>
      <c r="R188" s="186">
        <f>ROUND(J188*H188,2)</f>
        <v>0</v>
      </c>
      <c r="S188" s="57"/>
      <c r="T188" s="187">
        <f>S188*H188</f>
        <v>0</v>
      </c>
      <c r="U188" s="187">
        <v>0</v>
      </c>
      <c r="V188" s="187">
        <f>U188*H188</f>
        <v>0</v>
      </c>
      <c r="W188" s="187">
        <v>0</v>
      </c>
      <c r="X188" s="188">
        <f>W188*H188</f>
        <v>0</v>
      </c>
      <c r="AR188" s="16" t="s">
        <v>200</v>
      </c>
      <c r="AT188" s="16" t="s">
        <v>147</v>
      </c>
      <c r="AU188" s="16" t="s">
        <v>91</v>
      </c>
      <c r="AY188" s="16" t="s">
        <v>144</v>
      </c>
      <c r="BE188" s="189">
        <f>IF(O188="základní",K188,0)</f>
        <v>0</v>
      </c>
      <c r="BF188" s="189">
        <f>IF(O188="snížená",K188,0)</f>
        <v>0</v>
      </c>
      <c r="BG188" s="189">
        <f>IF(O188="zákl. přenesená",K188,0)</f>
        <v>0</v>
      </c>
      <c r="BH188" s="189">
        <f>IF(O188="sníž. přenesená",K188,0)</f>
        <v>0</v>
      </c>
      <c r="BI188" s="189">
        <f>IF(O188="nulová",K188,0)</f>
        <v>0</v>
      </c>
      <c r="BJ188" s="16" t="s">
        <v>23</v>
      </c>
      <c r="BK188" s="189">
        <f>ROUND(P188*H188,2)</f>
        <v>0</v>
      </c>
      <c r="BL188" s="16" t="s">
        <v>200</v>
      </c>
      <c r="BM188" s="16" t="s">
        <v>783</v>
      </c>
    </row>
    <row r="189" spans="2:65" s="1" customFormat="1" ht="16.5" customHeight="1">
      <c r="B189" s="32"/>
      <c r="C189" s="193" t="s">
        <v>302</v>
      </c>
      <c r="D189" s="193" t="s">
        <v>156</v>
      </c>
      <c r="E189" s="194" t="s">
        <v>784</v>
      </c>
      <c r="F189" s="195" t="s">
        <v>785</v>
      </c>
      <c r="G189" s="196" t="s">
        <v>225</v>
      </c>
      <c r="H189" s="197">
        <v>5</v>
      </c>
      <c r="I189" s="198"/>
      <c r="J189" s="199"/>
      <c r="K189" s="200">
        <f>ROUND(P189*H189,2)</f>
        <v>0</v>
      </c>
      <c r="L189" s="195" t="s">
        <v>21</v>
      </c>
      <c r="M189" s="201"/>
      <c r="N189" s="202" t="s">
        <v>21</v>
      </c>
      <c r="O189" s="185" t="s">
        <v>51</v>
      </c>
      <c r="P189" s="186">
        <f>I189+J189</f>
        <v>0</v>
      </c>
      <c r="Q189" s="186">
        <f>ROUND(I189*H189,2)</f>
        <v>0</v>
      </c>
      <c r="R189" s="186">
        <f>ROUND(J189*H189,2)</f>
        <v>0</v>
      </c>
      <c r="S189" s="57"/>
      <c r="T189" s="187">
        <f>S189*H189</f>
        <v>0</v>
      </c>
      <c r="U189" s="187">
        <v>0</v>
      </c>
      <c r="V189" s="187">
        <f>U189*H189</f>
        <v>0</v>
      </c>
      <c r="W189" s="187">
        <v>0</v>
      </c>
      <c r="X189" s="188">
        <f>W189*H189</f>
        <v>0</v>
      </c>
      <c r="AR189" s="16" t="s">
        <v>310</v>
      </c>
      <c r="AT189" s="16" t="s">
        <v>156</v>
      </c>
      <c r="AU189" s="16" t="s">
        <v>91</v>
      </c>
      <c r="AY189" s="16" t="s">
        <v>144</v>
      </c>
      <c r="BE189" s="189">
        <f>IF(O189="základní",K189,0)</f>
        <v>0</v>
      </c>
      <c r="BF189" s="189">
        <f>IF(O189="snížená",K189,0)</f>
        <v>0</v>
      </c>
      <c r="BG189" s="189">
        <f>IF(O189="zákl. přenesená",K189,0)</f>
        <v>0</v>
      </c>
      <c r="BH189" s="189">
        <f>IF(O189="sníž. přenesená",K189,0)</f>
        <v>0</v>
      </c>
      <c r="BI189" s="189">
        <f>IF(O189="nulová",K189,0)</f>
        <v>0</v>
      </c>
      <c r="BJ189" s="16" t="s">
        <v>23</v>
      </c>
      <c r="BK189" s="189">
        <f>ROUND(P189*H189,2)</f>
        <v>0</v>
      </c>
      <c r="BL189" s="16" t="s">
        <v>200</v>
      </c>
      <c r="BM189" s="16" t="s">
        <v>786</v>
      </c>
    </row>
    <row r="190" spans="2:65" s="11" customFormat="1" ht="11.25">
      <c r="B190" s="203"/>
      <c r="C190" s="204"/>
      <c r="D190" s="190" t="s">
        <v>161</v>
      </c>
      <c r="E190" s="205" t="s">
        <v>21</v>
      </c>
      <c r="F190" s="206" t="s">
        <v>787</v>
      </c>
      <c r="G190" s="204"/>
      <c r="H190" s="207">
        <v>5</v>
      </c>
      <c r="I190" s="208"/>
      <c r="J190" s="208"/>
      <c r="K190" s="204"/>
      <c r="L190" s="204"/>
      <c r="M190" s="209"/>
      <c r="N190" s="210"/>
      <c r="O190" s="211"/>
      <c r="P190" s="211"/>
      <c r="Q190" s="211"/>
      <c r="R190" s="211"/>
      <c r="S190" s="211"/>
      <c r="T190" s="211"/>
      <c r="U190" s="211"/>
      <c r="V190" s="211"/>
      <c r="W190" s="211"/>
      <c r="X190" s="212"/>
      <c r="AT190" s="213" t="s">
        <v>161</v>
      </c>
      <c r="AU190" s="213" t="s">
        <v>91</v>
      </c>
      <c r="AV190" s="11" t="s">
        <v>91</v>
      </c>
      <c r="AW190" s="11" t="s">
        <v>5</v>
      </c>
      <c r="AX190" s="11" t="s">
        <v>23</v>
      </c>
      <c r="AY190" s="213" t="s">
        <v>144</v>
      </c>
    </row>
    <row r="191" spans="2:65" s="1" customFormat="1" ht="16.5" customHeight="1">
      <c r="B191" s="32"/>
      <c r="C191" s="177" t="s">
        <v>222</v>
      </c>
      <c r="D191" s="177" t="s">
        <v>147</v>
      </c>
      <c r="E191" s="178" t="s">
        <v>788</v>
      </c>
      <c r="F191" s="179" t="s">
        <v>789</v>
      </c>
      <c r="G191" s="180" t="s">
        <v>790</v>
      </c>
      <c r="H191" s="181">
        <v>8.8320000000000007</v>
      </c>
      <c r="I191" s="182"/>
      <c r="J191" s="182"/>
      <c r="K191" s="183">
        <f>ROUND(P191*H191,2)</f>
        <v>0</v>
      </c>
      <c r="L191" s="179" t="s">
        <v>489</v>
      </c>
      <c r="M191" s="36"/>
      <c r="N191" s="184" t="s">
        <v>21</v>
      </c>
      <c r="O191" s="185" t="s">
        <v>51</v>
      </c>
      <c r="P191" s="186">
        <f>I191+J191</f>
        <v>0</v>
      </c>
      <c r="Q191" s="186">
        <f>ROUND(I191*H191,2)</f>
        <v>0</v>
      </c>
      <c r="R191" s="186">
        <f>ROUND(J191*H191,2)</f>
        <v>0</v>
      </c>
      <c r="S191" s="57"/>
      <c r="T191" s="187">
        <f>S191*H191</f>
        <v>0</v>
      </c>
      <c r="U191" s="187">
        <v>6.0000000000000002E-5</v>
      </c>
      <c r="V191" s="187">
        <f>U191*H191</f>
        <v>5.2992000000000002E-4</v>
      </c>
      <c r="W191" s="187">
        <v>0</v>
      </c>
      <c r="X191" s="188">
        <f>W191*H191</f>
        <v>0</v>
      </c>
      <c r="AR191" s="16" t="s">
        <v>200</v>
      </c>
      <c r="AT191" s="16" t="s">
        <v>147</v>
      </c>
      <c r="AU191" s="16" t="s">
        <v>91</v>
      </c>
      <c r="AY191" s="16" t="s">
        <v>144</v>
      </c>
      <c r="BE191" s="189">
        <f>IF(O191="základní",K191,0)</f>
        <v>0</v>
      </c>
      <c r="BF191" s="189">
        <f>IF(O191="snížená",K191,0)</f>
        <v>0</v>
      </c>
      <c r="BG191" s="189">
        <f>IF(O191="zákl. přenesená",K191,0)</f>
        <v>0</v>
      </c>
      <c r="BH191" s="189">
        <f>IF(O191="sníž. přenesená",K191,0)</f>
        <v>0</v>
      </c>
      <c r="BI191" s="189">
        <f>IF(O191="nulová",K191,0)</f>
        <v>0</v>
      </c>
      <c r="BJ191" s="16" t="s">
        <v>23</v>
      </c>
      <c r="BK191" s="189">
        <f>ROUND(P191*H191,2)</f>
        <v>0</v>
      </c>
      <c r="BL191" s="16" t="s">
        <v>200</v>
      </c>
      <c r="BM191" s="16" t="s">
        <v>791</v>
      </c>
    </row>
    <row r="192" spans="2:65" s="11" customFormat="1" ht="11.25">
      <c r="B192" s="203"/>
      <c r="C192" s="204"/>
      <c r="D192" s="190" t="s">
        <v>161</v>
      </c>
      <c r="E192" s="205" t="s">
        <v>21</v>
      </c>
      <c r="F192" s="206" t="s">
        <v>792</v>
      </c>
      <c r="G192" s="204"/>
      <c r="H192" s="207">
        <v>8.8320000000000007</v>
      </c>
      <c r="I192" s="208"/>
      <c r="J192" s="208"/>
      <c r="K192" s="204"/>
      <c r="L192" s="204"/>
      <c r="M192" s="209"/>
      <c r="N192" s="210"/>
      <c r="O192" s="211"/>
      <c r="P192" s="211"/>
      <c r="Q192" s="211"/>
      <c r="R192" s="211"/>
      <c r="S192" s="211"/>
      <c r="T192" s="211"/>
      <c r="U192" s="211"/>
      <c r="V192" s="211"/>
      <c r="W192" s="211"/>
      <c r="X192" s="212"/>
      <c r="AT192" s="213" t="s">
        <v>161</v>
      </c>
      <c r="AU192" s="213" t="s">
        <v>91</v>
      </c>
      <c r="AV192" s="11" t="s">
        <v>91</v>
      </c>
      <c r="AW192" s="11" t="s">
        <v>5</v>
      </c>
      <c r="AX192" s="11" t="s">
        <v>23</v>
      </c>
      <c r="AY192" s="213" t="s">
        <v>144</v>
      </c>
    </row>
    <row r="193" spans="2:65" s="1" customFormat="1" ht="16.5" customHeight="1">
      <c r="B193" s="32"/>
      <c r="C193" s="193" t="s">
        <v>236</v>
      </c>
      <c r="D193" s="193" t="s">
        <v>156</v>
      </c>
      <c r="E193" s="194" t="s">
        <v>793</v>
      </c>
      <c r="F193" s="195" t="s">
        <v>794</v>
      </c>
      <c r="G193" s="196" t="s">
        <v>225</v>
      </c>
      <c r="H193" s="197">
        <v>6</v>
      </c>
      <c r="I193" s="198"/>
      <c r="J193" s="199"/>
      <c r="K193" s="200">
        <f>ROUND(P193*H193,2)</f>
        <v>0</v>
      </c>
      <c r="L193" s="195" t="s">
        <v>21</v>
      </c>
      <c r="M193" s="201"/>
      <c r="N193" s="202" t="s">
        <v>21</v>
      </c>
      <c r="O193" s="185" t="s">
        <v>51</v>
      </c>
      <c r="P193" s="186">
        <f>I193+J193</f>
        <v>0</v>
      </c>
      <c r="Q193" s="186">
        <f>ROUND(I193*H193,2)</f>
        <v>0</v>
      </c>
      <c r="R193" s="186">
        <f>ROUND(J193*H193,2)</f>
        <v>0</v>
      </c>
      <c r="S193" s="57"/>
      <c r="T193" s="187">
        <f>S193*H193</f>
        <v>0</v>
      </c>
      <c r="U193" s="187">
        <v>0</v>
      </c>
      <c r="V193" s="187">
        <f>U193*H193</f>
        <v>0</v>
      </c>
      <c r="W193" s="187">
        <v>0</v>
      </c>
      <c r="X193" s="188">
        <f>W193*H193</f>
        <v>0</v>
      </c>
      <c r="AR193" s="16" t="s">
        <v>310</v>
      </c>
      <c r="AT193" s="16" t="s">
        <v>156</v>
      </c>
      <c r="AU193" s="16" t="s">
        <v>91</v>
      </c>
      <c r="AY193" s="16" t="s">
        <v>144</v>
      </c>
      <c r="BE193" s="189">
        <f>IF(O193="základní",K193,0)</f>
        <v>0</v>
      </c>
      <c r="BF193" s="189">
        <f>IF(O193="snížená",K193,0)</f>
        <v>0</v>
      </c>
      <c r="BG193" s="189">
        <f>IF(O193="zákl. přenesená",K193,0)</f>
        <v>0</v>
      </c>
      <c r="BH193" s="189">
        <f>IF(O193="sníž. přenesená",K193,0)</f>
        <v>0</v>
      </c>
      <c r="BI193" s="189">
        <f>IF(O193="nulová",K193,0)</f>
        <v>0</v>
      </c>
      <c r="BJ193" s="16" t="s">
        <v>23</v>
      </c>
      <c r="BK193" s="189">
        <f>ROUND(P193*H193,2)</f>
        <v>0</v>
      </c>
      <c r="BL193" s="16" t="s">
        <v>200</v>
      </c>
      <c r="BM193" s="16" t="s">
        <v>795</v>
      </c>
    </row>
    <row r="194" spans="2:65" s="1" customFormat="1" ht="16.5" customHeight="1">
      <c r="B194" s="32"/>
      <c r="C194" s="193" t="s">
        <v>228</v>
      </c>
      <c r="D194" s="193" t="s">
        <v>156</v>
      </c>
      <c r="E194" s="194" t="s">
        <v>796</v>
      </c>
      <c r="F194" s="195" t="s">
        <v>797</v>
      </c>
      <c r="G194" s="196" t="s">
        <v>395</v>
      </c>
      <c r="H194" s="197">
        <v>0.72</v>
      </c>
      <c r="I194" s="198"/>
      <c r="J194" s="199"/>
      <c r="K194" s="200">
        <f>ROUND(P194*H194,2)</f>
        <v>0</v>
      </c>
      <c r="L194" s="195" t="s">
        <v>21</v>
      </c>
      <c r="M194" s="201"/>
      <c r="N194" s="202" t="s">
        <v>21</v>
      </c>
      <c r="O194" s="185" t="s">
        <v>51</v>
      </c>
      <c r="P194" s="186">
        <f>I194+J194</f>
        <v>0</v>
      </c>
      <c r="Q194" s="186">
        <f>ROUND(I194*H194,2)</f>
        <v>0</v>
      </c>
      <c r="R194" s="186">
        <f>ROUND(J194*H194,2)</f>
        <v>0</v>
      </c>
      <c r="S194" s="57"/>
      <c r="T194" s="187">
        <f>S194*H194</f>
        <v>0</v>
      </c>
      <c r="U194" s="187">
        <v>0</v>
      </c>
      <c r="V194" s="187">
        <f>U194*H194</f>
        <v>0</v>
      </c>
      <c r="W194" s="187">
        <v>0</v>
      </c>
      <c r="X194" s="188">
        <f>W194*H194</f>
        <v>0</v>
      </c>
      <c r="AR194" s="16" t="s">
        <v>310</v>
      </c>
      <c r="AT194" s="16" t="s">
        <v>156</v>
      </c>
      <c r="AU194" s="16" t="s">
        <v>91</v>
      </c>
      <c r="AY194" s="16" t="s">
        <v>144</v>
      </c>
      <c r="BE194" s="189">
        <f>IF(O194="základní",K194,0)</f>
        <v>0</v>
      </c>
      <c r="BF194" s="189">
        <f>IF(O194="snížená",K194,0)</f>
        <v>0</v>
      </c>
      <c r="BG194" s="189">
        <f>IF(O194="zákl. přenesená",K194,0)</f>
        <v>0</v>
      </c>
      <c r="BH194" s="189">
        <f>IF(O194="sníž. přenesená",K194,0)</f>
        <v>0</v>
      </c>
      <c r="BI194" s="189">
        <f>IF(O194="nulová",K194,0)</f>
        <v>0</v>
      </c>
      <c r="BJ194" s="16" t="s">
        <v>23</v>
      </c>
      <c r="BK194" s="189">
        <f>ROUND(P194*H194,2)</f>
        <v>0</v>
      </c>
      <c r="BL194" s="16" t="s">
        <v>200</v>
      </c>
      <c r="BM194" s="16" t="s">
        <v>798</v>
      </c>
    </row>
    <row r="195" spans="2:65" s="11" customFormat="1" ht="11.25">
      <c r="B195" s="203"/>
      <c r="C195" s="204"/>
      <c r="D195" s="190" t="s">
        <v>161</v>
      </c>
      <c r="E195" s="205" t="s">
        <v>21</v>
      </c>
      <c r="F195" s="206" t="s">
        <v>799</v>
      </c>
      <c r="G195" s="204"/>
      <c r="H195" s="207">
        <v>0.72</v>
      </c>
      <c r="I195" s="208"/>
      <c r="J195" s="208"/>
      <c r="K195" s="204"/>
      <c r="L195" s="204"/>
      <c r="M195" s="209"/>
      <c r="N195" s="210"/>
      <c r="O195" s="211"/>
      <c r="P195" s="211"/>
      <c r="Q195" s="211"/>
      <c r="R195" s="211"/>
      <c r="S195" s="211"/>
      <c r="T195" s="211"/>
      <c r="U195" s="211"/>
      <c r="V195" s="211"/>
      <c r="W195" s="211"/>
      <c r="X195" s="212"/>
      <c r="AT195" s="213" t="s">
        <v>161</v>
      </c>
      <c r="AU195" s="213" t="s">
        <v>91</v>
      </c>
      <c r="AV195" s="11" t="s">
        <v>91</v>
      </c>
      <c r="AW195" s="11" t="s">
        <v>5</v>
      </c>
      <c r="AX195" s="11" t="s">
        <v>23</v>
      </c>
      <c r="AY195" s="213" t="s">
        <v>144</v>
      </c>
    </row>
    <row r="196" spans="2:65" s="10" customFormat="1" ht="22.9" customHeight="1">
      <c r="B196" s="160"/>
      <c r="C196" s="161"/>
      <c r="D196" s="162" t="s">
        <v>81</v>
      </c>
      <c r="E196" s="175" t="s">
        <v>800</v>
      </c>
      <c r="F196" s="175" t="s">
        <v>801</v>
      </c>
      <c r="G196" s="161"/>
      <c r="H196" s="161"/>
      <c r="I196" s="164"/>
      <c r="J196" s="164"/>
      <c r="K196" s="176">
        <f>BK196</f>
        <v>0</v>
      </c>
      <c r="L196" s="161"/>
      <c r="M196" s="166"/>
      <c r="N196" s="167"/>
      <c r="O196" s="168"/>
      <c r="P196" s="168"/>
      <c r="Q196" s="169">
        <f>SUM(Q197:Q198)</f>
        <v>0</v>
      </c>
      <c r="R196" s="169">
        <f>SUM(R197:R198)</f>
        <v>0</v>
      </c>
      <c r="S196" s="168"/>
      <c r="T196" s="170">
        <f>SUM(T197:T198)</f>
        <v>0</v>
      </c>
      <c r="U196" s="168"/>
      <c r="V196" s="170">
        <f>SUM(V197:V198)</f>
        <v>1.0848E-4</v>
      </c>
      <c r="W196" s="168"/>
      <c r="X196" s="171">
        <f>SUM(X197:X198)</f>
        <v>0</v>
      </c>
      <c r="AR196" s="172" t="s">
        <v>91</v>
      </c>
      <c r="AT196" s="173" t="s">
        <v>81</v>
      </c>
      <c r="AU196" s="173" t="s">
        <v>23</v>
      </c>
      <c r="AY196" s="172" t="s">
        <v>144</v>
      </c>
      <c r="BK196" s="174">
        <f>SUM(BK197:BK198)</f>
        <v>0</v>
      </c>
    </row>
    <row r="197" spans="2:65" s="1" customFormat="1" ht="16.5" customHeight="1">
      <c r="B197" s="32"/>
      <c r="C197" s="177" t="s">
        <v>245</v>
      </c>
      <c r="D197" s="177" t="s">
        <v>147</v>
      </c>
      <c r="E197" s="178" t="s">
        <v>802</v>
      </c>
      <c r="F197" s="179" t="s">
        <v>803</v>
      </c>
      <c r="G197" s="180" t="s">
        <v>395</v>
      </c>
      <c r="H197" s="181">
        <v>0.90400000000000003</v>
      </c>
      <c r="I197" s="182"/>
      <c r="J197" s="182"/>
      <c r="K197" s="183">
        <f>ROUND(P197*H197,2)</f>
        <v>0</v>
      </c>
      <c r="L197" s="179" t="s">
        <v>151</v>
      </c>
      <c r="M197" s="36"/>
      <c r="N197" s="184" t="s">
        <v>21</v>
      </c>
      <c r="O197" s="185" t="s">
        <v>51</v>
      </c>
      <c r="P197" s="186">
        <f>I197+J197</f>
        <v>0</v>
      </c>
      <c r="Q197" s="186">
        <f>ROUND(I197*H197,2)</f>
        <v>0</v>
      </c>
      <c r="R197" s="186">
        <f>ROUND(J197*H197,2)</f>
        <v>0</v>
      </c>
      <c r="S197" s="57"/>
      <c r="T197" s="187">
        <f>S197*H197</f>
        <v>0</v>
      </c>
      <c r="U197" s="187">
        <v>1.2E-4</v>
      </c>
      <c r="V197" s="187">
        <f>U197*H197</f>
        <v>1.0848E-4</v>
      </c>
      <c r="W197" s="187">
        <v>0</v>
      </c>
      <c r="X197" s="188">
        <f>W197*H197</f>
        <v>0</v>
      </c>
      <c r="AR197" s="16" t="s">
        <v>200</v>
      </c>
      <c r="AT197" s="16" t="s">
        <v>147</v>
      </c>
      <c r="AU197" s="16" t="s">
        <v>91</v>
      </c>
      <c r="AY197" s="16" t="s">
        <v>144</v>
      </c>
      <c r="BE197" s="189">
        <f>IF(O197="základní",K197,0)</f>
        <v>0</v>
      </c>
      <c r="BF197" s="189">
        <f>IF(O197="snížená",K197,0)</f>
        <v>0</v>
      </c>
      <c r="BG197" s="189">
        <f>IF(O197="zákl. přenesená",K197,0)</f>
        <v>0</v>
      </c>
      <c r="BH197" s="189">
        <f>IF(O197="sníž. přenesená",K197,0)</f>
        <v>0</v>
      </c>
      <c r="BI197" s="189">
        <f>IF(O197="nulová",K197,0)</f>
        <v>0</v>
      </c>
      <c r="BJ197" s="16" t="s">
        <v>23</v>
      </c>
      <c r="BK197" s="189">
        <f>ROUND(P197*H197,2)</f>
        <v>0</v>
      </c>
      <c r="BL197" s="16" t="s">
        <v>200</v>
      </c>
      <c r="BM197" s="16" t="s">
        <v>804</v>
      </c>
    </row>
    <row r="198" spans="2:65" s="11" customFormat="1" ht="11.25">
      <c r="B198" s="203"/>
      <c r="C198" s="204"/>
      <c r="D198" s="190" t="s">
        <v>161</v>
      </c>
      <c r="E198" s="205" t="s">
        <v>21</v>
      </c>
      <c r="F198" s="206" t="s">
        <v>805</v>
      </c>
      <c r="G198" s="204"/>
      <c r="H198" s="207">
        <v>0.90400000000000003</v>
      </c>
      <c r="I198" s="208"/>
      <c r="J198" s="208"/>
      <c r="K198" s="204"/>
      <c r="L198" s="204"/>
      <c r="M198" s="209"/>
      <c r="N198" s="244"/>
      <c r="O198" s="245"/>
      <c r="P198" s="245"/>
      <c r="Q198" s="245"/>
      <c r="R198" s="245"/>
      <c r="S198" s="245"/>
      <c r="T198" s="245"/>
      <c r="U198" s="245"/>
      <c r="V198" s="245"/>
      <c r="W198" s="245"/>
      <c r="X198" s="246"/>
      <c r="AT198" s="213" t="s">
        <v>161</v>
      </c>
      <c r="AU198" s="213" t="s">
        <v>91</v>
      </c>
      <c r="AV198" s="11" t="s">
        <v>91</v>
      </c>
      <c r="AW198" s="11" t="s">
        <v>5</v>
      </c>
      <c r="AX198" s="11" t="s">
        <v>23</v>
      </c>
      <c r="AY198" s="213" t="s">
        <v>144</v>
      </c>
    </row>
    <row r="199" spans="2:65" s="1" customFormat="1" ht="6.95" customHeight="1">
      <c r="B199" s="44"/>
      <c r="C199" s="45"/>
      <c r="D199" s="45"/>
      <c r="E199" s="45"/>
      <c r="F199" s="45"/>
      <c r="G199" s="45"/>
      <c r="H199" s="45"/>
      <c r="I199" s="124"/>
      <c r="J199" s="124"/>
      <c r="K199" s="45"/>
      <c r="L199" s="45"/>
      <c r="M199" s="36"/>
    </row>
  </sheetData>
  <sheetProtection algorithmName="SHA-512" hashValue="r+zGBhNagdzeDi4IOOSNWobxx03PYcEcl2ZNxY2U1t+TOP7MejOTUvzw2+E3+cuWklfOjSseK01T5hnVYxsitA==" saltValue="wmZZ27eyR67eQ97W6tnfcLmylSnxCYtCfN1JCNUasbqhJz3UkEPom6+MPWGU23Qy7ktsvWjmkA1FZ4abzykHuQ==" spinCount="100000" sheet="1" objects="1" scenarios="1" formatColumns="0" formatRows="0" autoFilter="0"/>
  <autoFilter ref="C93:L198"/>
  <mergeCells count="9">
    <mergeCell ref="E52:H52"/>
    <mergeCell ref="E84:H84"/>
    <mergeCell ref="E86:H86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1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5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101</v>
      </c>
      <c r="AZ2" s="217" t="s">
        <v>806</v>
      </c>
      <c r="BA2" s="217" t="s">
        <v>807</v>
      </c>
      <c r="BB2" s="217" t="s">
        <v>21</v>
      </c>
      <c r="BC2" s="217" t="s">
        <v>808</v>
      </c>
      <c r="BD2" s="217" t="s">
        <v>155</v>
      </c>
    </row>
    <row r="3" spans="2:5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  <c r="AZ3" s="217" t="s">
        <v>809</v>
      </c>
      <c r="BA3" s="217" t="s">
        <v>810</v>
      </c>
      <c r="BB3" s="217" t="s">
        <v>21</v>
      </c>
      <c r="BC3" s="217" t="s">
        <v>811</v>
      </c>
      <c r="BD3" s="217" t="s">
        <v>155</v>
      </c>
    </row>
    <row r="4" spans="2:56" ht="24.95" customHeight="1">
      <c r="B4" s="19"/>
      <c r="D4" s="99" t="s">
        <v>111</v>
      </c>
      <c r="M4" s="19"/>
      <c r="N4" s="23" t="s">
        <v>11</v>
      </c>
      <c r="AT4" s="16" t="s">
        <v>4</v>
      </c>
      <c r="AZ4" s="217" t="s">
        <v>812</v>
      </c>
      <c r="BA4" s="217" t="s">
        <v>813</v>
      </c>
      <c r="BB4" s="217" t="s">
        <v>21</v>
      </c>
      <c r="BC4" s="217" t="s">
        <v>814</v>
      </c>
      <c r="BD4" s="217" t="s">
        <v>155</v>
      </c>
    </row>
    <row r="5" spans="2:56" ht="6.95" customHeight="1">
      <c r="B5" s="19"/>
      <c r="M5" s="19"/>
    </row>
    <row r="6" spans="2:56" ht="12" customHeight="1">
      <c r="B6" s="19"/>
      <c r="D6" s="100" t="s">
        <v>17</v>
      </c>
      <c r="M6" s="19"/>
    </row>
    <row r="7" spans="2:5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</row>
    <row r="8" spans="2:56" s="1" customFormat="1" ht="12" customHeight="1">
      <c r="B8" s="36"/>
      <c r="D8" s="100" t="s">
        <v>112</v>
      </c>
      <c r="I8" s="101"/>
      <c r="J8" s="101"/>
      <c r="M8" s="36"/>
    </row>
    <row r="9" spans="2:56" s="1" customFormat="1" ht="36.950000000000003" customHeight="1">
      <c r="B9" s="36"/>
      <c r="E9" s="371" t="s">
        <v>815</v>
      </c>
      <c r="F9" s="372"/>
      <c r="G9" s="372"/>
      <c r="H9" s="372"/>
      <c r="I9" s="101"/>
      <c r="J9" s="101"/>
      <c r="M9" s="36"/>
    </row>
    <row r="10" spans="2:56" s="1" customFormat="1" ht="11.25">
      <c r="B10" s="36"/>
      <c r="I10" s="101"/>
      <c r="J10" s="101"/>
      <c r="M10" s="36"/>
    </row>
    <row r="11" spans="2:56" s="1" customFormat="1" ht="12" customHeight="1">
      <c r="B11" s="36"/>
      <c r="D11" s="100" t="s">
        <v>20</v>
      </c>
      <c r="F11" s="16" t="s">
        <v>21</v>
      </c>
      <c r="I11" s="102" t="s">
        <v>22</v>
      </c>
      <c r="J11" s="103" t="s">
        <v>21</v>
      </c>
      <c r="M11" s="36"/>
    </row>
    <row r="12" spans="2:5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56" s="1" customFormat="1" ht="10.9" customHeight="1">
      <c r="B13" s="36"/>
      <c r="I13" s="101"/>
      <c r="J13" s="101"/>
      <c r="M13" s="36"/>
    </row>
    <row r="14" spans="2:5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5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5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ROUND(K88,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ROUND((SUM(BE88:BE160)),  2)</f>
        <v>0</v>
      </c>
      <c r="I35" s="113">
        <v>0.21</v>
      </c>
      <c r="J35" s="101"/>
      <c r="K35" s="108">
        <f>ROUND(((SUM(BE88:BE160))*I35),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ROUND((SUM(BF88:BF160)),  2)</f>
        <v>0</v>
      </c>
      <c r="I36" s="113">
        <v>0.15</v>
      </c>
      <c r="J36" s="101"/>
      <c r="K36" s="108">
        <f>ROUND(((SUM(BF88:BF160))*I36),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ROUND((SUM(BG88:BG160)),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ROUND((SUM(BH88:BH160)),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ROUND((SUM(BI88:BI160)),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>18Z_007_SO 302 - SO 302 - Výměna části řadu pro Úholičky a Statenice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Q88</f>
        <v>0</v>
      </c>
      <c r="J61" s="134">
        <f t="shared" si="0"/>
        <v>0</v>
      </c>
      <c r="K61" s="70">
        <f>K88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122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K89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385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K90</f>
        <v>0</v>
      </c>
      <c r="L63" s="143"/>
      <c r="M63" s="148"/>
    </row>
    <row r="64" spans="2:47" s="8" customFormat="1" ht="19.899999999999999" customHeight="1">
      <c r="B64" s="142"/>
      <c r="C64" s="143"/>
      <c r="D64" s="144" t="s">
        <v>386</v>
      </c>
      <c r="E64" s="145"/>
      <c r="F64" s="145"/>
      <c r="G64" s="145"/>
      <c r="H64" s="145"/>
      <c r="I64" s="146">
        <f>Q125</f>
        <v>0</v>
      </c>
      <c r="J64" s="146">
        <f>R125</f>
        <v>0</v>
      </c>
      <c r="K64" s="147">
        <f>K125</f>
        <v>0</v>
      </c>
      <c r="L64" s="143"/>
      <c r="M64" s="148"/>
    </row>
    <row r="65" spans="2:13" s="8" customFormat="1" ht="19.899999999999999" customHeight="1">
      <c r="B65" s="142"/>
      <c r="C65" s="143"/>
      <c r="D65" s="144" t="s">
        <v>123</v>
      </c>
      <c r="E65" s="145"/>
      <c r="F65" s="145"/>
      <c r="G65" s="145"/>
      <c r="H65" s="145"/>
      <c r="I65" s="146">
        <f>Q128</f>
        <v>0</v>
      </c>
      <c r="J65" s="146">
        <f>R128</f>
        <v>0</v>
      </c>
      <c r="K65" s="147">
        <f>K128</f>
        <v>0</v>
      </c>
      <c r="L65" s="143"/>
      <c r="M65" s="148"/>
    </row>
    <row r="66" spans="2:13" s="8" customFormat="1" ht="19.899999999999999" customHeight="1">
      <c r="B66" s="142"/>
      <c r="C66" s="143"/>
      <c r="D66" s="144" t="s">
        <v>124</v>
      </c>
      <c r="E66" s="145"/>
      <c r="F66" s="145"/>
      <c r="G66" s="145"/>
      <c r="H66" s="145"/>
      <c r="I66" s="146">
        <f>Q153</f>
        <v>0</v>
      </c>
      <c r="J66" s="146">
        <f>R153</f>
        <v>0</v>
      </c>
      <c r="K66" s="147">
        <f>K153</f>
        <v>0</v>
      </c>
      <c r="L66" s="143"/>
      <c r="M66" s="148"/>
    </row>
    <row r="67" spans="2:13" s="7" customFormat="1" ht="24.95" customHeight="1">
      <c r="B67" s="135"/>
      <c r="C67" s="136"/>
      <c r="D67" s="137" t="s">
        <v>621</v>
      </c>
      <c r="E67" s="138"/>
      <c r="F67" s="138"/>
      <c r="G67" s="138"/>
      <c r="H67" s="138"/>
      <c r="I67" s="139">
        <f>Q157</f>
        <v>0</v>
      </c>
      <c r="J67" s="139">
        <f>R157</f>
        <v>0</v>
      </c>
      <c r="K67" s="140">
        <f>K157</f>
        <v>0</v>
      </c>
      <c r="L67" s="136"/>
      <c r="M67" s="141"/>
    </row>
    <row r="68" spans="2:13" s="8" customFormat="1" ht="19.899999999999999" customHeight="1">
      <c r="B68" s="142"/>
      <c r="C68" s="143"/>
      <c r="D68" s="144" t="s">
        <v>816</v>
      </c>
      <c r="E68" s="145"/>
      <c r="F68" s="145"/>
      <c r="G68" s="145"/>
      <c r="H68" s="145"/>
      <c r="I68" s="146">
        <f>Q158</f>
        <v>0</v>
      </c>
      <c r="J68" s="146">
        <f>R158</f>
        <v>0</v>
      </c>
      <c r="K68" s="147">
        <f>K158</f>
        <v>0</v>
      </c>
      <c r="L68" s="143"/>
      <c r="M68" s="148"/>
    </row>
    <row r="69" spans="2:13" s="1" customFormat="1" ht="21.75" customHeight="1">
      <c r="B69" s="32"/>
      <c r="C69" s="33"/>
      <c r="D69" s="33"/>
      <c r="E69" s="33"/>
      <c r="F69" s="33"/>
      <c r="G69" s="33"/>
      <c r="H69" s="33"/>
      <c r="I69" s="101"/>
      <c r="J69" s="101"/>
      <c r="K69" s="33"/>
      <c r="L69" s="33"/>
      <c r="M69" s="36"/>
    </row>
    <row r="70" spans="2:13" s="1" customFormat="1" ht="6.95" customHeight="1">
      <c r="B70" s="44"/>
      <c r="C70" s="45"/>
      <c r="D70" s="45"/>
      <c r="E70" s="45"/>
      <c r="F70" s="45"/>
      <c r="G70" s="45"/>
      <c r="H70" s="45"/>
      <c r="I70" s="124"/>
      <c r="J70" s="124"/>
      <c r="K70" s="45"/>
      <c r="L70" s="45"/>
      <c r="M70" s="36"/>
    </row>
    <row r="74" spans="2:13" s="1" customFormat="1" ht="6.95" customHeight="1">
      <c r="B74" s="46"/>
      <c r="C74" s="47"/>
      <c r="D74" s="47"/>
      <c r="E74" s="47"/>
      <c r="F74" s="47"/>
      <c r="G74" s="47"/>
      <c r="H74" s="47"/>
      <c r="I74" s="127"/>
      <c r="J74" s="127"/>
      <c r="K74" s="47"/>
      <c r="L74" s="47"/>
      <c r="M74" s="36"/>
    </row>
    <row r="75" spans="2:13" s="1" customFormat="1" ht="24.95" customHeight="1">
      <c r="B75" s="32"/>
      <c r="C75" s="22" t="s">
        <v>125</v>
      </c>
      <c r="D75" s="33"/>
      <c r="E75" s="33"/>
      <c r="F75" s="33"/>
      <c r="G75" s="33"/>
      <c r="H75" s="33"/>
      <c r="I75" s="101"/>
      <c r="J75" s="101"/>
      <c r="K75" s="33"/>
      <c r="L75" s="33"/>
      <c r="M75" s="36"/>
    </row>
    <row r="76" spans="2:13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101"/>
      <c r="K76" s="33"/>
      <c r="L76" s="33"/>
      <c r="M76" s="36"/>
    </row>
    <row r="77" spans="2:13" s="1" customFormat="1" ht="12" customHeight="1">
      <c r="B77" s="32"/>
      <c r="C77" s="28" t="s">
        <v>17</v>
      </c>
      <c r="D77" s="33"/>
      <c r="E77" s="33"/>
      <c r="F77" s="33"/>
      <c r="G77" s="33"/>
      <c r="H77" s="33"/>
      <c r="I77" s="101"/>
      <c r="J77" s="101"/>
      <c r="K77" s="33"/>
      <c r="L77" s="33"/>
      <c r="M77" s="36"/>
    </row>
    <row r="78" spans="2:13" s="1" customFormat="1" ht="16.5" customHeight="1">
      <c r="B78" s="32"/>
      <c r="C78" s="33"/>
      <c r="D78" s="33"/>
      <c r="E78" s="376" t="str">
        <f>E7</f>
        <v>Posílení vodovodní sítě obce Velké Přílepy</v>
      </c>
      <c r="F78" s="377"/>
      <c r="G78" s="377"/>
      <c r="H78" s="377"/>
      <c r="I78" s="101"/>
      <c r="J78" s="101"/>
      <c r="K78" s="33"/>
      <c r="L78" s="33"/>
      <c r="M78" s="36"/>
    </row>
    <row r="79" spans="2:13" s="1" customFormat="1" ht="12" customHeight="1">
      <c r="B79" s="32"/>
      <c r="C79" s="28" t="s">
        <v>112</v>
      </c>
      <c r="D79" s="33"/>
      <c r="E79" s="33"/>
      <c r="F79" s="33"/>
      <c r="G79" s="33"/>
      <c r="H79" s="33"/>
      <c r="I79" s="101"/>
      <c r="J79" s="101"/>
      <c r="K79" s="33"/>
      <c r="L79" s="33"/>
      <c r="M79" s="36"/>
    </row>
    <row r="80" spans="2:13" s="1" customFormat="1" ht="16.5" customHeight="1">
      <c r="B80" s="32"/>
      <c r="C80" s="33"/>
      <c r="D80" s="33"/>
      <c r="E80" s="349" t="str">
        <f>E9</f>
        <v>18Z_007_SO 302 - SO 302 - Výměna části řadu pro Úholičky a Statenice</v>
      </c>
      <c r="F80" s="348"/>
      <c r="G80" s="348"/>
      <c r="H80" s="348"/>
      <c r="I80" s="101"/>
      <c r="J80" s="101"/>
      <c r="K80" s="33"/>
      <c r="L80" s="33"/>
      <c r="M80" s="36"/>
    </row>
    <row r="81" spans="2:65" s="1" customFormat="1" ht="6.95" customHeight="1">
      <c r="B81" s="32"/>
      <c r="C81" s="33"/>
      <c r="D81" s="33"/>
      <c r="E81" s="33"/>
      <c r="F81" s="33"/>
      <c r="G81" s="33"/>
      <c r="H81" s="33"/>
      <c r="I81" s="101"/>
      <c r="J81" s="101"/>
      <c r="K81" s="33"/>
      <c r="L81" s="33"/>
      <c r="M81" s="36"/>
    </row>
    <row r="82" spans="2:65" s="1" customFormat="1" ht="12" customHeight="1">
      <c r="B82" s="32"/>
      <c r="C82" s="28" t="s">
        <v>24</v>
      </c>
      <c r="D82" s="33"/>
      <c r="E82" s="33"/>
      <c r="F82" s="26" t="str">
        <f>F12</f>
        <v>Velké Přílepy, ul. Pražská</v>
      </c>
      <c r="G82" s="33"/>
      <c r="H82" s="33"/>
      <c r="I82" s="102" t="s">
        <v>26</v>
      </c>
      <c r="J82" s="104" t="str">
        <f>IF(J12="","",J12)</f>
        <v>18. 3. 2019</v>
      </c>
      <c r="K82" s="33"/>
      <c r="L82" s="33"/>
      <c r="M82" s="36"/>
    </row>
    <row r="83" spans="2:65" s="1" customFormat="1" ht="6.95" customHeight="1">
      <c r="B83" s="32"/>
      <c r="C83" s="33"/>
      <c r="D83" s="33"/>
      <c r="E83" s="33"/>
      <c r="F83" s="33"/>
      <c r="G83" s="33"/>
      <c r="H83" s="33"/>
      <c r="I83" s="101"/>
      <c r="J83" s="101"/>
      <c r="K83" s="33"/>
      <c r="L83" s="33"/>
      <c r="M83" s="36"/>
    </row>
    <row r="84" spans="2:65" s="1" customFormat="1" ht="13.7" customHeight="1">
      <c r="B84" s="32"/>
      <c r="C84" s="28" t="s">
        <v>30</v>
      </c>
      <c r="D84" s="33"/>
      <c r="E84" s="33"/>
      <c r="F84" s="26" t="str">
        <f>E15</f>
        <v>obec Velké Přílepy</v>
      </c>
      <c r="G84" s="33"/>
      <c r="H84" s="33"/>
      <c r="I84" s="102" t="s">
        <v>38</v>
      </c>
      <c r="J84" s="128" t="str">
        <f>E21</f>
        <v>HADRABA, s.r.o.</v>
      </c>
      <c r="K84" s="33"/>
      <c r="L84" s="33"/>
      <c r="M84" s="36"/>
    </row>
    <row r="85" spans="2:65" s="1" customFormat="1" ht="13.7" customHeight="1">
      <c r="B85" s="32"/>
      <c r="C85" s="28" t="s">
        <v>36</v>
      </c>
      <c r="D85" s="33"/>
      <c r="E85" s="33"/>
      <c r="F85" s="26" t="str">
        <f>IF(E18="","",E18)</f>
        <v>Vyplň údaj</v>
      </c>
      <c r="G85" s="33"/>
      <c r="H85" s="33"/>
      <c r="I85" s="102" t="s">
        <v>42</v>
      </c>
      <c r="J85" s="128" t="str">
        <f>E24</f>
        <v>Ing. Michal Hadraba</v>
      </c>
      <c r="K85" s="33"/>
      <c r="L85" s="33"/>
      <c r="M85" s="36"/>
    </row>
    <row r="86" spans="2:65" s="1" customFormat="1" ht="10.35" customHeight="1">
      <c r="B86" s="32"/>
      <c r="C86" s="33"/>
      <c r="D86" s="33"/>
      <c r="E86" s="33"/>
      <c r="F86" s="33"/>
      <c r="G86" s="33"/>
      <c r="H86" s="33"/>
      <c r="I86" s="101"/>
      <c r="J86" s="101"/>
      <c r="K86" s="33"/>
      <c r="L86" s="33"/>
      <c r="M86" s="36"/>
    </row>
    <row r="87" spans="2:65" s="9" customFormat="1" ht="29.25" customHeight="1">
      <c r="B87" s="149"/>
      <c r="C87" s="150" t="s">
        <v>126</v>
      </c>
      <c r="D87" s="151" t="s">
        <v>65</v>
      </c>
      <c r="E87" s="151" t="s">
        <v>61</v>
      </c>
      <c r="F87" s="151" t="s">
        <v>62</v>
      </c>
      <c r="G87" s="151" t="s">
        <v>127</v>
      </c>
      <c r="H87" s="151" t="s">
        <v>128</v>
      </c>
      <c r="I87" s="152" t="s">
        <v>129</v>
      </c>
      <c r="J87" s="152" t="s">
        <v>130</v>
      </c>
      <c r="K87" s="151" t="s">
        <v>120</v>
      </c>
      <c r="L87" s="153" t="s">
        <v>131</v>
      </c>
      <c r="M87" s="154"/>
      <c r="N87" s="61" t="s">
        <v>21</v>
      </c>
      <c r="O87" s="62" t="s">
        <v>50</v>
      </c>
      <c r="P87" s="62" t="s">
        <v>132</v>
      </c>
      <c r="Q87" s="62" t="s">
        <v>133</v>
      </c>
      <c r="R87" s="62" t="s">
        <v>134</v>
      </c>
      <c r="S87" s="62" t="s">
        <v>135</v>
      </c>
      <c r="T87" s="62" t="s">
        <v>136</v>
      </c>
      <c r="U87" s="62" t="s">
        <v>137</v>
      </c>
      <c r="V87" s="62" t="s">
        <v>138</v>
      </c>
      <c r="W87" s="62" t="s">
        <v>139</v>
      </c>
      <c r="X87" s="63" t="s">
        <v>140</v>
      </c>
    </row>
    <row r="88" spans="2:65" s="1" customFormat="1" ht="22.9" customHeight="1">
      <c r="B88" s="32"/>
      <c r="C88" s="68" t="s">
        <v>141</v>
      </c>
      <c r="D88" s="33"/>
      <c r="E88" s="33"/>
      <c r="F88" s="33"/>
      <c r="G88" s="33"/>
      <c r="H88" s="33"/>
      <c r="I88" s="101"/>
      <c r="J88" s="101"/>
      <c r="K88" s="155">
        <f>BK88</f>
        <v>0</v>
      </c>
      <c r="L88" s="33"/>
      <c r="M88" s="36"/>
      <c r="N88" s="64"/>
      <c r="O88" s="65"/>
      <c r="P88" s="65"/>
      <c r="Q88" s="156">
        <f>Q89+Q157</f>
        <v>0</v>
      </c>
      <c r="R88" s="156">
        <f>R89+R157</f>
        <v>0</v>
      </c>
      <c r="S88" s="65"/>
      <c r="T88" s="157">
        <f>T89+T157</f>
        <v>0</v>
      </c>
      <c r="U88" s="65"/>
      <c r="V88" s="157">
        <f>V89+V157</f>
        <v>84.036961509999998</v>
      </c>
      <c r="W88" s="65"/>
      <c r="X88" s="158">
        <f>X89+X157</f>
        <v>0</v>
      </c>
      <c r="AT88" s="16" t="s">
        <v>81</v>
      </c>
      <c r="AU88" s="16" t="s">
        <v>121</v>
      </c>
      <c r="BK88" s="159">
        <f>BK89+BK157</f>
        <v>0</v>
      </c>
    </row>
    <row r="89" spans="2:65" s="10" customFormat="1" ht="25.9" customHeight="1">
      <c r="B89" s="160"/>
      <c r="C89" s="161"/>
      <c r="D89" s="162" t="s">
        <v>81</v>
      </c>
      <c r="E89" s="163" t="s">
        <v>142</v>
      </c>
      <c r="F89" s="163" t="s">
        <v>143</v>
      </c>
      <c r="G89" s="161"/>
      <c r="H89" s="161"/>
      <c r="I89" s="164"/>
      <c r="J89" s="164"/>
      <c r="K89" s="165">
        <f>BK89</f>
        <v>0</v>
      </c>
      <c r="L89" s="161"/>
      <c r="M89" s="166"/>
      <c r="N89" s="167"/>
      <c r="O89" s="168"/>
      <c r="P89" s="168"/>
      <c r="Q89" s="169">
        <f>Q90+Q125+Q128+Q153</f>
        <v>0</v>
      </c>
      <c r="R89" s="169">
        <f>R90+R125+R128+R153</f>
        <v>0</v>
      </c>
      <c r="S89" s="168"/>
      <c r="T89" s="170">
        <f>T90+T125+T128+T153</f>
        <v>0</v>
      </c>
      <c r="U89" s="168"/>
      <c r="V89" s="170">
        <f>V90+V125+V128+V153</f>
        <v>84.032461510000005</v>
      </c>
      <c r="W89" s="168"/>
      <c r="X89" s="171">
        <f>X90+X125+X128+X153</f>
        <v>0</v>
      </c>
      <c r="AR89" s="172" t="s">
        <v>23</v>
      </c>
      <c r="AT89" s="173" t="s">
        <v>81</v>
      </c>
      <c r="AU89" s="173" t="s">
        <v>82</v>
      </c>
      <c r="AY89" s="172" t="s">
        <v>144</v>
      </c>
      <c r="BK89" s="174">
        <f>BK90+BK125+BK128+BK153</f>
        <v>0</v>
      </c>
    </row>
    <row r="90" spans="2:65" s="10" customFormat="1" ht="22.9" customHeight="1">
      <c r="B90" s="160"/>
      <c r="C90" s="161"/>
      <c r="D90" s="162" t="s">
        <v>81</v>
      </c>
      <c r="E90" s="175" t="s">
        <v>23</v>
      </c>
      <c r="F90" s="175" t="s">
        <v>392</v>
      </c>
      <c r="G90" s="161"/>
      <c r="H90" s="161"/>
      <c r="I90" s="164"/>
      <c r="J90" s="164"/>
      <c r="K90" s="176">
        <f>BK90</f>
        <v>0</v>
      </c>
      <c r="L90" s="161"/>
      <c r="M90" s="166"/>
      <c r="N90" s="167"/>
      <c r="O90" s="168"/>
      <c r="P90" s="168"/>
      <c r="Q90" s="169">
        <f>SUM(Q91:Q124)</f>
        <v>0</v>
      </c>
      <c r="R90" s="169">
        <f>SUM(R91:R124)</f>
        <v>0</v>
      </c>
      <c r="S90" s="168"/>
      <c r="T90" s="170">
        <f>SUM(T91:T124)</f>
        <v>0</v>
      </c>
      <c r="U90" s="168"/>
      <c r="V90" s="170">
        <f>SUM(V91:V124)</f>
        <v>58.413720000000005</v>
      </c>
      <c r="W90" s="168"/>
      <c r="X90" s="171">
        <f>SUM(X91:X124)</f>
        <v>0</v>
      </c>
      <c r="AR90" s="172" t="s">
        <v>23</v>
      </c>
      <c r="AT90" s="173" t="s">
        <v>81</v>
      </c>
      <c r="AU90" s="173" t="s">
        <v>23</v>
      </c>
      <c r="AY90" s="172" t="s">
        <v>144</v>
      </c>
      <c r="BK90" s="174">
        <f>SUM(BK91:BK124)</f>
        <v>0</v>
      </c>
    </row>
    <row r="91" spans="2:65" s="1" customFormat="1" ht="16.5" customHeight="1">
      <c r="B91" s="32"/>
      <c r="C91" s="177" t="s">
        <v>23</v>
      </c>
      <c r="D91" s="177" t="s">
        <v>147</v>
      </c>
      <c r="E91" s="178" t="s">
        <v>413</v>
      </c>
      <c r="F91" s="179" t="s">
        <v>414</v>
      </c>
      <c r="G91" s="180" t="s">
        <v>411</v>
      </c>
      <c r="H91" s="181">
        <v>219.6</v>
      </c>
      <c r="I91" s="182"/>
      <c r="J91" s="182"/>
      <c r="K91" s="183">
        <f>ROUND(P91*H91,2)</f>
        <v>0</v>
      </c>
      <c r="L91" s="179" t="s">
        <v>21</v>
      </c>
      <c r="M91" s="36"/>
      <c r="N91" s="184" t="s">
        <v>21</v>
      </c>
      <c r="O91" s="185" t="s">
        <v>51</v>
      </c>
      <c r="P91" s="186">
        <f>I91+J91</f>
        <v>0</v>
      </c>
      <c r="Q91" s="186">
        <f>ROUND(I91*H91,2)</f>
        <v>0</v>
      </c>
      <c r="R91" s="186">
        <f>ROUND(J91*H91,2)</f>
        <v>0</v>
      </c>
      <c r="S91" s="57"/>
      <c r="T91" s="187">
        <f>S91*H91</f>
        <v>0</v>
      </c>
      <c r="U91" s="187">
        <v>0</v>
      </c>
      <c r="V91" s="187">
        <f>U91*H91</f>
        <v>0</v>
      </c>
      <c r="W91" s="187">
        <v>0</v>
      </c>
      <c r="X91" s="188">
        <f>W91*H91</f>
        <v>0</v>
      </c>
      <c r="AR91" s="16" t="s">
        <v>159</v>
      </c>
      <c r="AT91" s="16" t="s">
        <v>147</v>
      </c>
      <c r="AU91" s="16" t="s">
        <v>91</v>
      </c>
      <c r="AY91" s="16" t="s">
        <v>144</v>
      </c>
      <c r="BE91" s="189">
        <f>IF(O91="základní",K91,0)</f>
        <v>0</v>
      </c>
      <c r="BF91" s="189">
        <f>IF(O91="snížená",K91,0)</f>
        <v>0</v>
      </c>
      <c r="BG91" s="189">
        <f>IF(O91="zákl. přenesená",K91,0)</f>
        <v>0</v>
      </c>
      <c r="BH91" s="189">
        <f>IF(O91="sníž. přenesená",K91,0)</f>
        <v>0</v>
      </c>
      <c r="BI91" s="189">
        <f>IF(O91="nulová",K91,0)</f>
        <v>0</v>
      </c>
      <c r="BJ91" s="16" t="s">
        <v>23</v>
      </c>
      <c r="BK91" s="189">
        <f>ROUND(P91*H91,2)</f>
        <v>0</v>
      </c>
      <c r="BL91" s="16" t="s">
        <v>159</v>
      </c>
      <c r="BM91" s="16" t="s">
        <v>817</v>
      </c>
    </row>
    <row r="92" spans="2:65" s="11" customFormat="1" ht="11.25">
      <c r="B92" s="203"/>
      <c r="C92" s="204"/>
      <c r="D92" s="190" t="s">
        <v>161</v>
      </c>
      <c r="E92" s="205" t="s">
        <v>21</v>
      </c>
      <c r="F92" s="206" t="s">
        <v>818</v>
      </c>
      <c r="G92" s="204"/>
      <c r="H92" s="207">
        <v>219.6</v>
      </c>
      <c r="I92" s="208"/>
      <c r="J92" s="208"/>
      <c r="K92" s="204"/>
      <c r="L92" s="204"/>
      <c r="M92" s="209"/>
      <c r="N92" s="210"/>
      <c r="O92" s="211"/>
      <c r="P92" s="211"/>
      <c r="Q92" s="211"/>
      <c r="R92" s="211"/>
      <c r="S92" s="211"/>
      <c r="T92" s="211"/>
      <c r="U92" s="211"/>
      <c r="V92" s="211"/>
      <c r="W92" s="211"/>
      <c r="X92" s="212"/>
      <c r="AT92" s="213" t="s">
        <v>161</v>
      </c>
      <c r="AU92" s="213" t="s">
        <v>91</v>
      </c>
      <c r="AV92" s="11" t="s">
        <v>91</v>
      </c>
      <c r="AW92" s="11" t="s">
        <v>5</v>
      </c>
      <c r="AX92" s="11" t="s">
        <v>82</v>
      </c>
      <c r="AY92" s="213" t="s">
        <v>144</v>
      </c>
    </row>
    <row r="93" spans="2:65" s="1" customFormat="1" ht="16.5" customHeight="1">
      <c r="B93" s="32"/>
      <c r="C93" s="177" t="s">
        <v>91</v>
      </c>
      <c r="D93" s="177" t="s">
        <v>147</v>
      </c>
      <c r="E93" s="178" t="s">
        <v>416</v>
      </c>
      <c r="F93" s="179" t="s">
        <v>417</v>
      </c>
      <c r="G93" s="180" t="s">
        <v>411</v>
      </c>
      <c r="H93" s="181">
        <v>109.8</v>
      </c>
      <c r="I93" s="182"/>
      <c r="J93" s="182"/>
      <c r="K93" s="183">
        <f>ROUND(P93*H93,2)</f>
        <v>0</v>
      </c>
      <c r="L93" s="179" t="s">
        <v>21</v>
      </c>
      <c r="M93" s="36"/>
      <c r="N93" s="184" t="s">
        <v>21</v>
      </c>
      <c r="O93" s="185" t="s">
        <v>51</v>
      </c>
      <c r="P93" s="186">
        <f>I93+J93</f>
        <v>0</v>
      </c>
      <c r="Q93" s="186">
        <f>ROUND(I93*H93,2)</f>
        <v>0</v>
      </c>
      <c r="R93" s="186">
        <f>ROUND(J93*H93,2)</f>
        <v>0</v>
      </c>
      <c r="S93" s="57"/>
      <c r="T93" s="187">
        <f>S93*H93</f>
        <v>0</v>
      </c>
      <c r="U93" s="187">
        <v>0</v>
      </c>
      <c r="V93" s="187">
        <f>U93*H93</f>
        <v>0</v>
      </c>
      <c r="W93" s="187">
        <v>0</v>
      </c>
      <c r="X93" s="188">
        <f>W93*H93</f>
        <v>0</v>
      </c>
      <c r="AR93" s="16" t="s">
        <v>159</v>
      </c>
      <c r="AT93" s="16" t="s">
        <v>147</v>
      </c>
      <c r="AU93" s="16" t="s">
        <v>91</v>
      </c>
      <c r="AY93" s="16" t="s">
        <v>144</v>
      </c>
      <c r="BE93" s="189">
        <f>IF(O93="základní",K93,0)</f>
        <v>0</v>
      </c>
      <c r="BF93" s="189">
        <f>IF(O93="snížená",K93,0)</f>
        <v>0</v>
      </c>
      <c r="BG93" s="189">
        <f>IF(O93="zákl. přenesená",K93,0)</f>
        <v>0</v>
      </c>
      <c r="BH93" s="189">
        <f>IF(O93="sníž. přenesená",K93,0)</f>
        <v>0</v>
      </c>
      <c r="BI93" s="189">
        <f>IF(O93="nulová",K93,0)</f>
        <v>0</v>
      </c>
      <c r="BJ93" s="16" t="s">
        <v>23</v>
      </c>
      <c r="BK93" s="189">
        <f>ROUND(P93*H93,2)</f>
        <v>0</v>
      </c>
      <c r="BL93" s="16" t="s">
        <v>159</v>
      </c>
      <c r="BM93" s="16" t="s">
        <v>819</v>
      </c>
    </row>
    <row r="94" spans="2:65" s="11" customFormat="1" ht="11.25">
      <c r="B94" s="203"/>
      <c r="C94" s="204"/>
      <c r="D94" s="190" t="s">
        <v>161</v>
      </c>
      <c r="E94" s="205" t="s">
        <v>21</v>
      </c>
      <c r="F94" s="206" t="s">
        <v>818</v>
      </c>
      <c r="G94" s="204"/>
      <c r="H94" s="207">
        <v>219.6</v>
      </c>
      <c r="I94" s="208"/>
      <c r="J94" s="208"/>
      <c r="K94" s="204"/>
      <c r="L94" s="204"/>
      <c r="M94" s="209"/>
      <c r="N94" s="210"/>
      <c r="O94" s="211"/>
      <c r="P94" s="211"/>
      <c r="Q94" s="211"/>
      <c r="R94" s="211"/>
      <c r="S94" s="211"/>
      <c r="T94" s="211"/>
      <c r="U94" s="211"/>
      <c r="V94" s="211"/>
      <c r="W94" s="211"/>
      <c r="X94" s="212"/>
      <c r="AT94" s="213" t="s">
        <v>161</v>
      </c>
      <c r="AU94" s="213" t="s">
        <v>91</v>
      </c>
      <c r="AV94" s="11" t="s">
        <v>91</v>
      </c>
      <c r="AW94" s="11" t="s">
        <v>5</v>
      </c>
      <c r="AX94" s="11" t="s">
        <v>23</v>
      </c>
      <c r="AY94" s="213" t="s">
        <v>144</v>
      </c>
    </row>
    <row r="95" spans="2:65" s="11" customFormat="1" ht="11.25">
      <c r="B95" s="203"/>
      <c r="C95" s="204"/>
      <c r="D95" s="190" t="s">
        <v>161</v>
      </c>
      <c r="E95" s="204"/>
      <c r="F95" s="206" t="s">
        <v>820</v>
      </c>
      <c r="G95" s="204"/>
      <c r="H95" s="207">
        <v>109.8</v>
      </c>
      <c r="I95" s="208"/>
      <c r="J95" s="208"/>
      <c r="K95" s="204"/>
      <c r="L95" s="204"/>
      <c r="M95" s="209"/>
      <c r="N95" s="210"/>
      <c r="O95" s="211"/>
      <c r="P95" s="211"/>
      <c r="Q95" s="211"/>
      <c r="R95" s="211"/>
      <c r="S95" s="211"/>
      <c r="T95" s="211"/>
      <c r="U95" s="211"/>
      <c r="V95" s="211"/>
      <c r="W95" s="211"/>
      <c r="X95" s="212"/>
      <c r="AT95" s="213" t="s">
        <v>161</v>
      </c>
      <c r="AU95" s="213" t="s">
        <v>91</v>
      </c>
      <c r="AV95" s="11" t="s">
        <v>91</v>
      </c>
      <c r="AW95" s="11" t="s">
        <v>4</v>
      </c>
      <c r="AX95" s="11" t="s">
        <v>23</v>
      </c>
      <c r="AY95" s="213" t="s">
        <v>144</v>
      </c>
    </row>
    <row r="96" spans="2:65" s="1" customFormat="1" ht="16.5" customHeight="1">
      <c r="B96" s="32"/>
      <c r="C96" s="177" t="s">
        <v>82</v>
      </c>
      <c r="D96" s="177" t="s">
        <v>147</v>
      </c>
      <c r="E96" s="178" t="s">
        <v>420</v>
      </c>
      <c r="F96" s="179" t="s">
        <v>421</v>
      </c>
      <c r="G96" s="180" t="s">
        <v>225</v>
      </c>
      <c r="H96" s="181">
        <v>10</v>
      </c>
      <c r="I96" s="182"/>
      <c r="J96" s="182"/>
      <c r="K96" s="183">
        <f>ROUND(P96*H96,2)</f>
        <v>0</v>
      </c>
      <c r="L96" s="179" t="s">
        <v>151</v>
      </c>
      <c r="M96" s="36"/>
      <c r="N96" s="184" t="s">
        <v>21</v>
      </c>
      <c r="O96" s="185" t="s">
        <v>51</v>
      </c>
      <c r="P96" s="186">
        <f>I96+J96</f>
        <v>0</v>
      </c>
      <c r="Q96" s="186">
        <f>ROUND(I96*H96,2)</f>
        <v>0</v>
      </c>
      <c r="R96" s="186">
        <f>ROUND(J96*H96,2)</f>
        <v>0</v>
      </c>
      <c r="S96" s="57"/>
      <c r="T96" s="187">
        <f>S96*H96</f>
        <v>0</v>
      </c>
      <c r="U96" s="187">
        <v>0</v>
      </c>
      <c r="V96" s="187">
        <f>U96*H96</f>
        <v>0</v>
      </c>
      <c r="W96" s="187">
        <v>0</v>
      </c>
      <c r="X96" s="188">
        <f>W96*H96</f>
        <v>0</v>
      </c>
      <c r="AR96" s="16" t="s">
        <v>159</v>
      </c>
      <c r="AT96" s="16" t="s">
        <v>147</v>
      </c>
      <c r="AU96" s="16" t="s">
        <v>91</v>
      </c>
      <c r="AY96" s="16" t="s">
        <v>144</v>
      </c>
      <c r="BE96" s="189">
        <f>IF(O96="základní",K96,0)</f>
        <v>0</v>
      </c>
      <c r="BF96" s="189">
        <f>IF(O96="snížená",K96,0)</f>
        <v>0</v>
      </c>
      <c r="BG96" s="189">
        <f>IF(O96="zákl. přenesená",K96,0)</f>
        <v>0</v>
      </c>
      <c r="BH96" s="189">
        <f>IF(O96="sníž. přenesená",K96,0)</f>
        <v>0</v>
      </c>
      <c r="BI96" s="189">
        <f>IF(O96="nulová",K96,0)</f>
        <v>0</v>
      </c>
      <c r="BJ96" s="16" t="s">
        <v>23</v>
      </c>
      <c r="BK96" s="189">
        <f>ROUND(P96*H96,2)</f>
        <v>0</v>
      </c>
      <c r="BL96" s="16" t="s">
        <v>159</v>
      </c>
      <c r="BM96" s="16" t="s">
        <v>821</v>
      </c>
    </row>
    <row r="97" spans="2:65" s="1" customFormat="1" ht="136.5">
      <c r="B97" s="32"/>
      <c r="C97" s="33"/>
      <c r="D97" s="190" t="s">
        <v>153</v>
      </c>
      <c r="E97" s="33"/>
      <c r="F97" s="191" t="s">
        <v>423</v>
      </c>
      <c r="G97" s="33"/>
      <c r="H97" s="33"/>
      <c r="I97" s="101"/>
      <c r="J97" s="101"/>
      <c r="K97" s="33"/>
      <c r="L97" s="33"/>
      <c r="M97" s="36"/>
      <c r="N97" s="192"/>
      <c r="O97" s="57"/>
      <c r="P97" s="57"/>
      <c r="Q97" s="57"/>
      <c r="R97" s="57"/>
      <c r="S97" s="57"/>
      <c r="T97" s="57"/>
      <c r="U97" s="57"/>
      <c r="V97" s="57"/>
      <c r="W97" s="57"/>
      <c r="X97" s="58"/>
      <c r="AT97" s="16" t="s">
        <v>153</v>
      </c>
      <c r="AU97" s="16" t="s">
        <v>91</v>
      </c>
    </row>
    <row r="98" spans="2:65" s="1" customFormat="1" ht="16.5" customHeight="1">
      <c r="B98" s="32"/>
      <c r="C98" s="193" t="s">
        <v>82</v>
      </c>
      <c r="D98" s="193" t="s">
        <v>156</v>
      </c>
      <c r="E98" s="194" t="s">
        <v>424</v>
      </c>
      <c r="F98" s="195" t="s">
        <v>425</v>
      </c>
      <c r="G98" s="196" t="s">
        <v>225</v>
      </c>
      <c r="H98" s="197">
        <v>10</v>
      </c>
      <c r="I98" s="198"/>
      <c r="J98" s="199"/>
      <c r="K98" s="200">
        <f>ROUND(P98*H98,2)</f>
        <v>0</v>
      </c>
      <c r="L98" s="195" t="s">
        <v>21</v>
      </c>
      <c r="M98" s="201"/>
      <c r="N98" s="202" t="s">
        <v>21</v>
      </c>
      <c r="O98" s="185" t="s">
        <v>51</v>
      </c>
      <c r="P98" s="186">
        <f>I98+J98</f>
        <v>0</v>
      </c>
      <c r="Q98" s="186">
        <f>ROUND(I98*H98,2)</f>
        <v>0</v>
      </c>
      <c r="R98" s="186">
        <f>ROUND(J98*H98,2)</f>
        <v>0</v>
      </c>
      <c r="S98" s="57"/>
      <c r="T98" s="187">
        <f>S98*H98</f>
        <v>0</v>
      </c>
      <c r="U98" s="187">
        <v>8.4000000000000005E-2</v>
      </c>
      <c r="V98" s="187">
        <f>U98*H98</f>
        <v>0.84000000000000008</v>
      </c>
      <c r="W98" s="187">
        <v>0</v>
      </c>
      <c r="X98" s="188">
        <f>W98*H98</f>
        <v>0</v>
      </c>
      <c r="AR98" s="16" t="s">
        <v>145</v>
      </c>
      <c r="AT98" s="16" t="s">
        <v>156</v>
      </c>
      <c r="AU98" s="16" t="s">
        <v>91</v>
      </c>
      <c r="AY98" s="16" t="s">
        <v>144</v>
      </c>
      <c r="BE98" s="189">
        <f>IF(O98="základní",K98,0)</f>
        <v>0</v>
      </c>
      <c r="BF98" s="189">
        <f>IF(O98="snížená",K98,0)</f>
        <v>0</v>
      </c>
      <c r="BG98" s="189">
        <f>IF(O98="zákl. přenesená",K98,0)</f>
        <v>0</v>
      </c>
      <c r="BH98" s="189">
        <f>IF(O98="sníž. přenesená",K98,0)</f>
        <v>0</v>
      </c>
      <c r="BI98" s="189">
        <f>IF(O98="nulová",K98,0)</f>
        <v>0</v>
      </c>
      <c r="BJ98" s="16" t="s">
        <v>23</v>
      </c>
      <c r="BK98" s="189">
        <f>ROUND(P98*H98,2)</f>
        <v>0</v>
      </c>
      <c r="BL98" s="16" t="s">
        <v>159</v>
      </c>
      <c r="BM98" s="16" t="s">
        <v>822</v>
      </c>
    </row>
    <row r="99" spans="2:65" s="1" customFormat="1" ht="19.5">
      <c r="B99" s="32"/>
      <c r="C99" s="33"/>
      <c r="D99" s="190" t="s">
        <v>427</v>
      </c>
      <c r="E99" s="33"/>
      <c r="F99" s="191" t="s">
        <v>428</v>
      </c>
      <c r="G99" s="33"/>
      <c r="H99" s="33"/>
      <c r="I99" s="101"/>
      <c r="J99" s="101"/>
      <c r="K99" s="33"/>
      <c r="L99" s="33"/>
      <c r="M99" s="36"/>
      <c r="N99" s="192"/>
      <c r="O99" s="57"/>
      <c r="P99" s="57"/>
      <c r="Q99" s="57"/>
      <c r="R99" s="57"/>
      <c r="S99" s="57"/>
      <c r="T99" s="57"/>
      <c r="U99" s="57"/>
      <c r="V99" s="57"/>
      <c r="W99" s="57"/>
      <c r="X99" s="58"/>
      <c r="AT99" s="16" t="s">
        <v>427</v>
      </c>
      <c r="AU99" s="16" t="s">
        <v>91</v>
      </c>
    </row>
    <row r="100" spans="2:65" s="1" customFormat="1" ht="16.5" customHeight="1">
      <c r="B100" s="32"/>
      <c r="C100" s="177" t="s">
        <v>155</v>
      </c>
      <c r="D100" s="177" t="s">
        <v>147</v>
      </c>
      <c r="E100" s="178" t="s">
        <v>429</v>
      </c>
      <c r="F100" s="179" t="s">
        <v>430</v>
      </c>
      <c r="G100" s="180" t="s">
        <v>395</v>
      </c>
      <c r="H100" s="181">
        <v>183</v>
      </c>
      <c r="I100" s="182"/>
      <c r="J100" s="182"/>
      <c r="K100" s="183">
        <f>ROUND(P100*H100,2)</f>
        <v>0</v>
      </c>
      <c r="L100" s="179" t="s">
        <v>21</v>
      </c>
      <c r="M100" s="36"/>
      <c r="N100" s="184" t="s">
        <v>21</v>
      </c>
      <c r="O100" s="185" t="s">
        <v>51</v>
      </c>
      <c r="P100" s="186">
        <f>I100+J100</f>
        <v>0</v>
      </c>
      <c r="Q100" s="186">
        <f>ROUND(I100*H100,2)</f>
        <v>0</v>
      </c>
      <c r="R100" s="186">
        <f>ROUND(J100*H100,2)</f>
        <v>0</v>
      </c>
      <c r="S100" s="57"/>
      <c r="T100" s="187">
        <f>S100*H100</f>
        <v>0</v>
      </c>
      <c r="U100" s="187">
        <v>8.4000000000000003E-4</v>
      </c>
      <c r="V100" s="187">
        <f>U100*H100</f>
        <v>0.15372</v>
      </c>
      <c r="W100" s="187">
        <v>0</v>
      </c>
      <c r="X100" s="188">
        <f>W100*H100</f>
        <v>0</v>
      </c>
      <c r="AR100" s="16" t="s">
        <v>159</v>
      </c>
      <c r="AT100" s="16" t="s">
        <v>147</v>
      </c>
      <c r="AU100" s="16" t="s">
        <v>91</v>
      </c>
      <c r="AY100" s="16" t="s">
        <v>144</v>
      </c>
      <c r="BE100" s="189">
        <f>IF(O100="základní",K100,0)</f>
        <v>0</v>
      </c>
      <c r="BF100" s="189">
        <f>IF(O100="snížená",K100,0)</f>
        <v>0</v>
      </c>
      <c r="BG100" s="189">
        <f>IF(O100="zákl. přenesená",K100,0)</f>
        <v>0</v>
      </c>
      <c r="BH100" s="189">
        <f>IF(O100="sníž. přenesená",K100,0)</f>
        <v>0</v>
      </c>
      <c r="BI100" s="189">
        <f>IF(O100="nulová",K100,0)</f>
        <v>0</v>
      </c>
      <c r="BJ100" s="16" t="s">
        <v>23</v>
      </c>
      <c r="BK100" s="189">
        <f>ROUND(P100*H100,2)</f>
        <v>0</v>
      </c>
      <c r="BL100" s="16" t="s">
        <v>159</v>
      </c>
      <c r="BM100" s="16" t="s">
        <v>823</v>
      </c>
    </row>
    <row r="101" spans="2:65" s="11" customFormat="1" ht="11.25">
      <c r="B101" s="203"/>
      <c r="C101" s="204"/>
      <c r="D101" s="190" t="s">
        <v>161</v>
      </c>
      <c r="E101" s="205" t="s">
        <v>21</v>
      </c>
      <c r="F101" s="206" t="s">
        <v>809</v>
      </c>
      <c r="G101" s="204"/>
      <c r="H101" s="207">
        <v>183</v>
      </c>
      <c r="I101" s="208"/>
      <c r="J101" s="208"/>
      <c r="K101" s="204"/>
      <c r="L101" s="204"/>
      <c r="M101" s="209"/>
      <c r="N101" s="210"/>
      <c r="O101" s="211"/>
      <c r="P101" s="211"/>
      <c r="Q101" s="211"/>
      <c r="R101" s="211"/>
      <c r="S101" s="211"/>
      <c r="T101" s="211"/>
      <c r="U101" s="211"/>
      <c r="V101" s="211"/>
      <c r="W101" s="211"/>
      <c r="X101" s="212"/>
      <c r="AT101" s="213" t="s">
        <v>161</v>
      </c>
      <c r="AU101" s="213" t="s">
        <v>91</v>
      </c>
      <c r="AV101" s="11" t="s">
        <v>91</v>
      </c>
      <c r="AW101" s="11" t="s">
        <v>5</v>
      </c>
      <c r="AX101" s="11" t="s">
        <v>82</v>
      </c>
      <c r="AY101" s="213" t="s">
        <v>144</v>
      </c>
    </row>
    <row r="102" spans="2:65" s="1" customFormat="1" ht="16.5" customHeight="1">
      <c r="B102" s="32"/>
      <c r="C102" s="177" t="s">
        <v>159</v>
      </c>
      <c r="D102" s="177" t="s">
        <v>147</v>
      </c>
      <c r="E102" s="178" t="s">
        <v>433</v>
      </c>
      <c r="F102" s="179" t="s">
        <v>434</v>
      </c>
      <c r="G102" s="180" t="s">
        <v>395</v>
      </c>
      <c r="H102" s="181">
        <v>183</v>
      </c>
      <c r="I102" s="182"/>
      <c r="J102" s="182"/>
      <c r="K102" s="183">
        <f>ROUND(P102*H102,2)</f>
        <v>0</v>
      </c>
      <c r="L102" s="179" t="s">
        <v>21</v>
      </c>
      <c r="M102" s="36"/>
      <c r="N102" s="184" t="s">
        <v>21</v>
      </c>
      <c r="O102" s="185" t="s">
        <v>51</v>
      </c>
      <c r="P102" s="186">
        <f>I102+J102</f>
        <v>0</v>
      </c>
      <c r="Q102" s="186">
        <f>ROUND(I102*H102,2)</f>
        <v>0</v>
      </c>
      <c r="R102" s="186">
        <f>ROUND(J102*H102,2)</f>
        <v>0</v>
      </c>
      <c r="S102" s="57"/>
      <c r="T102" s="187">
        <f>S102*H102</f>
        <v>0</v>
      </c>
      <c r="U102" s="187">
        <v>0</v>
      </c>
      <c r="V102" s="187">
        <f>U102*H102</f>
        <v>0</v>
      </c>
      <c r="W102" s="187">
        <v>0</v>
      </c>
      <c r="X102" s="188">
        <f>W102*H102</f>
        <v>0</v>
      </c>
      <c r="AR102" s="16" t="s">
        <v>159</v>
      </c>
      <c r="AT102" s="16" t="s">
        <v>147</v>
      </c>
      <c r="AU102" s="16" t="s">
        <v>91</v>
      </c>
      <c r="AY102" s="16" t="s">
        <v>144</v>
      </c>
      <c r="BE102" s="189">
        <f>IF(O102="základní",K102,0)</f>
        <v>0</v>
      </c>
      <c r="BF102" s="189">
        <f>IF(O102="snížená",K102,0)</f>
        <v>0</v>
      </c>
      <c r="BG102" s="189">
        <f>IF(O102="zákl. přenesená",K102,0)</f>
        <v>0</v>
      </c>
      <c r="BH102" s="189">
        <f>IF(O102="sníž. přenesená",K102,0)</f>
        <v>0</v>
      </c>
      <c r="BI102" s="189">
        <f>IF(O102="nulová",K102,0)</f>
        <v>0</v>
      </c>
      <c r="BJ102" s="16" t="s">
        <v>23</v>
      </c>
      <c r="BK102" s="189">
        <f>ROUND(P102*H102,2)</f>
        <v>0</v>
      </c>
      <c r="BL102" s="16" t="s">
        <v>159</v>
      </c>
      <c r="BM102" s="16" t="s">
        <v>824</v>
      </c>
    </row>
    <row r="103" spans="2:65" s="11" customFormat="1" ht="11.25">
      <c r="B103" s="203"/>
      <c r="C103" s="204"/>
      <c r="D103" s="190" t="s">
        <v>161</v>
      </c>
      <c r="E103" s="205" t="s">
        <v>21</v>
      </c>
      <c r="F103" s="206" t="s">
        <v>809</v>
      </c>
      <c r="G103" s="204"/>
      <c r="H103" s="207">
        <v>183</v>
      </c>
      <c r="I103" s="208"/>
      <c r="J103" s="208"/>
      <c r="K103" s="204"/>
      <c r="L103" s="204"/>
      <c r="M103" s="209"/>
      <c r="N103" s="210"/>
      <c r="O103" s="211"/>
      <c r="P103" s="211"/>
      <c r="Q103" s="211"/>
      <c r="R103" s="211"/>
      <c r="S103" s="211"/>
      <c r="T103" s="211"/>
      <c r="U103" s="211"/>
      <c r="V103" s="211"/>
      <c r="W103" s="211"/>
      <c r="X103" s="212"/>
      <c r="AT103" s="213" t="s">
        <v>161</v>
      </c>
      <c r="AU103" s="213" t="s">
        <v>91</v>
      </c>
      <c r="AV103" s="11" t="s">
        <v>91</v>
      </c>
      <c r="AW103" s="11" t="s">
        <v>5</v>
      </c>
      <c r="AX103" s="11" t="s">
        <v>82</v>
      </c>
      <c r="AY103" s="213" t="s">
        <v>144</v>
      </c>
    </row>
    <row r="104" spans="2:65" s="1" customFormat="1" ht="16.5" customHeight="1">
      <c r="B104" s="32"/>
      <c r="C104" s="177" t="s">
        <v>204</v>
      </c>
      <c r="D104" s="177" t="s">
        <v>147</v>
      </c>
      <c r="E104" s="178" t="s">
        <v>436</v>
      </c>
      <c r="F104" s="179" t="s">
        <v>437</v>
      </c>
      <c r="G104" s="180" t="s">
        <v>411</v>
      </c>
      <c r="H104" s="181">
        <v>109.8</v>
      </c>
      <c r="I104" s="182"/>
      <c r="J104" s="182"/>
      <c r="K104" s="183">
        <f>ROUND(P104*H104,2)</f>
        <v>0</v>
      </c>
      <c r="L104" s="179" t="s">
        <v>21</v>
      </c>
      <c r="M104" s="36"/>
      <c r="N104" s="184" t="s">
        <v>21</v>
      </c>
      <c r="O104" s="185" t="s">
        <v>51</v>
      </c>
      <c r="P104" s="186">
        <f>I104+J104</f>
        <v>0</v>
      </c>
      <c r="Q104" s="186">
        <f>ROUND(I104*H104,2)</f>
        <v>0</v>
      </c>
      <c r="R104" s="186">
        <f>ROUND(J104*H104,2)</f>
        <v>0</v>
      </c>
      <c r="S104" s="57"/>
      <c r="T104" s="187">
        <f>S104*H104</f>
        <v>0</v>
      </c>
      <c r="U104" s="187">
        <v>0</v>
      </c>
      <c r="V104" s="187">
        <f>U104*H104</f>
        <v>0</v>
      </c>
      <c r="W104" s="187">
        <v>0</v>
      </c>
      <c r="X104" s="188">
        <f>W104*H104</f>
        <v>0</v>
      </c>
      <c r="AR104" s="16" t="s">
        <v>159</v>
      </c>
      <c r="AT104" s="16" t="s">
        <v>147</v>
      </c>
      <c r="AU104" s="16" t="s">
        <v>91</v>
      </c>
      <c r="AY104" s="16" t="s">
        <v>144</v>
      </c>
      <c r="BE104" s="189">
        <f>IF(O104="základní",K104,0)</f>
        <v>0</v>
      </c>
      <c r="BF104" s="189">
        <f>IF(O104="snížená",K104,0)</f>
        <v>0</v>
      </c>
      <c r="BG104" s="189">
        <f>IF(O104="zákl. přenesená",K104,0)</f>
        <v>0</v>
      </c>
      <c r="BH104" s="189">
        <f>IF(O104="sníž. přenesená",K104,0)</f>
        <v>0</v>
      </c>
      <c r="BI104" s="189">
        <f>IF(O104="nulová",K104,0)</f>
        <v>0</v>
      </c>
      <c r="BJ104" s="16" t="s">
        <v>23</v>
      </c>
      <c r="BK104" s="189">
        <f>ROUND(P104*H104,2)</f>
        <v>0</v>
      </c>
      <c r="BL104" s="16" t="s">
        <v>159</v>
      </c>
      <c r="BM104" s="16" t="s">
        <v>825</v>
      </c>
    </row>
    <row r="105" spans="2:65" s="11" customFormat="1" ht="11.25">
      <c r="B105" s="203"/>
      <c r="C105" s="204"/>
      <c r="D105" s="190" t="s">
        <v>161</v>
      </c>
      <c r="E105" s="205" t="s">
        <v>21</v>
      </c>
      <c r="F105" s="206" t="s">
        <v>818</v>
      </c>
      <c r="G105" s="204"/>
      <c r="H105" s="207">
        <v>219.6</v>
      </c>
      <c r="I105" s="208"/>
      <c r="J105" s="208"/>
      <c r="K105" s="204"/>
      <c r="L105" s="204"/>
      <c r="M105" s="209"/>
      <c r="N105" s="210"/>
      <c r="O105" s="211"/>
      <c r="P105" s="211"/>
      <c r="Q105" s="211"/>
      <c r="R105" s="211"/>
      <c r="S105" s="211"/>
      <c r="T105" s="211"/>
      <c r="U105" s="211"/>
      <c r="V105" s="211"/>
      <c r="W105" s="211"/>
      <c r="X105" s="212"/>
      <c r="AT105" s="213" t="s">
        <v>161</v>
      </c>
      <c r="AU105" s="213" t="s">
        <v>91</v>
      </c>
      <c r="AV105" s="11" t="s">
        <v>91</v>
      </c>
      <c r="AW105" s="11" t="s">
        <v>5</v>
      </c>
      <c r="AX105" s="11" t="s">
        <v>23</v>
      </c>
      <c r="AY105" s="213" t="s">
        <v>144</v>
      </c>
    </row>
    <row r="106" spans="2:65" s="11" customFormat="1" ht="11.25">
      <c r="B106" s="203"/>
      <c r="C106" s="204"/>
      <c r="D106" s="190" t="s">
        <v>161</v>
      </c>
      <c r="E106" s="204"/>
      <c r="F106" s="206" t="s">
        <v>820</v>
      </c>
      <c r="G106" s="204"/>
      <c r="H106" s="207">
        <v>109.8</v>
      </c>
      <c r="I106" s="208"/>
      <c r="J106" s="208"/>
      <c r="K106" s="204"/>
      <c r="L106" s="204"/>
      <c r="M106" s="209"/>
      <c r="N106" s="210"/>
      <c r="O106" s="211"/>
      <c r="P106" s="211"/>
      <c r="Q106" s="211"/>
      <c r="R106" s="211"/>
      <c r="S106" s="211"/>
      <c r="T106" s="211"/>
      <c r="U106" s="211"/>
      <c r="V106" s="211"/>
      <c r="W106" s="211"/>
      <c r="X106" s="212"/>
      <c r="AT106" s="213" t="s">
        <v>161</v>
      </c>
      <c r="AU106" s="213" t="s">
        <v>91</v>
      </c>
      <c r="AV106" s="11" t="s">
        <v>91</v>
      </c>
      <c r="AW106" s="11" t="s">
        <v>4</v>
      </c>
      <c r="AX106" s="11" t="s">
        <v>23</v>
      </c>
      <c r="AY106" s="213" t="s">
        <v>144</v>
      </c>
    </row>
    <row r="107" spans="2:65" s="1" customFormat="1" ht="16.5" customHeight="1">
      <c r="B107" s="32"/>
      <c r="C107" s="177" t="s">
        <v>209</v>
      </c>
      <c r="D107" s="177" t="s">
        <v>147</v>
      </c>
      <c r="E107" s="178" t="s">
        <v>439</v>
      </c>
      <c r="F107" s="179" t="s">
        <v>826</v>
      </c>
      <c r="G107" s="180" t="s">
        <v>411</v>
      </c>
      <c r="H107" s="181">
        <v>43.863</v>
      </c>
      <c r="I107" s="182"/>
      <c r="J107" s="182"/>
      <c r="K107" s="183">
        <f>ROUND(P107*H107,2)</f>
        <v>0</v>
      </c>
      <c r="L107" s="179" t="s">
        <v>151</v>
      </c>
      <c r="M107" s="36"/>
      <c r="N107" s="184" t="s">
        <v>21</v>
      </c>
      <c r="O107" s="185" t="s">
        <v>51</v>
      </c>
      <c r="P107" s="186">
        <f>I107+J107</f>
        <v>0</v>
      </c>
      <c r="Q107" s="186">
        <f>ROUND(I107*H107,2)</f>
        <v>0</v>
      </c>
      <c r="R107" s="186">
        <f>ROUND(J107*H107,2)</f>
        <v>0</v>
      </c>
      <c r="S107" s="57"/>
      <c r="T107" s="187">
        <f>S107*H107</f>
        <v>0</v>
      </c>
      <c r="U107" s="187">
        <v>0</v>
      </c>
      <c r="V107" s="187">
        <f>U107*H107</f>
        <v>0</v>
      </c>
      <c r="W107" s="187">
        <v>0</v>
      </c>
      <c r="X107" s="188">
        <f>W107*H107</f>
        <v>0</v>
      </c>
      <c r="AR107" s="16" t="s">
        <v>159</v>
      </c>
      <c r="AT107" s="16" t="s">
        <v>147</v>
      </c>
      <c r="AU107" s="16" t="s">
        <v>91</v>
      </c>
      <c r="AY107" s="16" t="s">
        <v>144</v>
      </c>
      <c r="BE107" s="189">
        <f>IF(O107="základní",K107,0)</f>
        <v>0</v>
      </c>
      <c r="BF107" s="189">
        <f>IF(O107="snížená",K107,0)</f>
        <v>0</v>
      </c>
      <c r="BG107" s="189">
        <f>IF(O107="zákl. přenesená",K107,0)</f>
        <v>0</v>
      </c>
      <c r="BH107" s="189">
        <f>IF(O107="sníž. přenesená",K107,0)</f>
        <v>0</v>
      </c>
      <c r="BI107" s="189">
        <f>IF(O107="nulová",K107,0)</f>
        <v>0</v>
      </c>
      <c r="BJ107" s="16" t="s">
        <v>23</v>
      </c>
      <c r="BK107" s="189">
        <f>ROUND(P107*H107,2)</f>
        <v>0</v>
      </c>
      <c r="BL107" s="16" t="s">
        <v>159</v>
      </c>
      <c r="BM107" s="16" t="s">
        <v>827</v>
      </c>
    </row>
    <row r="108" spans="2:65" s="1" customFormat="1" ht="136.5">
      <c r="B108" s="32"/>
      <c r="C108" s="33"/>
      <c r="D108" s="190" t="s">
        <v>153</v>
      </c>
      <c r="E108" s="33"/>
      <c r="F108" s="191" t="s">
        <v>828</v>
      </c>
      <c r="G108" s="33"/>
      <c r="H108" s="33"/>
      <c r="I108" s="101"/>
      <c r="J108" s="101"/>
      <c r="K108" s="33"/>
      <c r="L108" s="33"/>
      <c r="M108" s="36"/>
      <c r="N108" s="192"/>
      <c r="O108" s="57"/>
      <c r="P108" s="57"/>
      <c r="Q108" s="57"/>
      <c r="R108" s="57"/>
      <c r="S108" s="57"/>
      <c r="T108" s="57"/>
      <c r="U108" s="57"/>
      <c r="V108" s="57"/>
      <c r="W108" s="57"/>
      <c r="X108" s="58"/>
      <c r="AT108" s="16" t="s">
        <v>153</v>
      </c>
      <c r="AU108" s="16" t="s">
        <v>91</v>
      </c>
    </row>
    <row r="109" spans="2:65" s="11" customFormat="1" ht="11.25">
      <c r="B109" s="203"/>
      <c r="C109" s="204"/>
      <c r="D109" s="190" t="s">
        <v>161</v>
      </c>
      <c r="E109" s="205" t="s">
        <v>21</v>
      </c>
      <c r="F109" s="206" t="s">
        <v>806</v>
      </c>
      <c r="G109" s="204"/>
      <c r="H109" s="207">
        <v>31.9</v>
      </c>
      <c r="I109" s="208"/>
      <c r="J109" s="208"/>
      <c r="K109" s="204"/>
      <c r="L109" s="204"/>
      <c r="M109" s="209"/>
      <c r="N109" s="210"/>
      <c r="O109" s="211"/>
      <c r="P109" s="211"/>
      <c r="Q109" s="211"/>
      <c r="R109" s="211"/>
      <c r="S109" s="211"/>
      <c r="T109" s="211"/>
      <c r="U109" s="211"/>
      <c r="V109" s="211"/>
      <c r="W109" s="211"/>
      <c r="X109" s="212"/>
      <c r="AT109" s="213" t="s">
        <v>161</v>
      </c>
      <c r="AU109" s="213" t="s">
        <v>91</v>
      </c>
      <c r="AV109" s="11" t="s">
        <v>91</v>
      </c>
      <c r="AW109" s="11" t="s">
        <v>5</v>
      </c>
      <c r="AX109" s="11" t="s">
        <v>82</v>
      </c>
      <c r="AY109" s="213" t="s">
        <v>144</v>
      </c>
    </row>
    <row r="110" spans="2:65" s="11" customFormat="1" ht="11.25">
      <c r="B110" s="203"/>
      <c r="C110" s="204"/>
      <c r="D110" s="190" t="s">
        <v>161</v>
      </c>
      <c r="E110" s="205" t="s">
        <v>21</v>
      </c>
      <c r="F110" s="206" t="s">
        <v>812</v>
      </c>
      <c r="G110" s="204"/>
      <c r="H110" s="207">
        <v>11.962999999999999</v>
      </c>
      <c r="I110" s="208"/>
      <c r="J110" s="208"/>
      <c r="K110" s="204"/>
      <c r="L110" s="204"/>
      <c r="M110" s="209"/>
      <c r="N110" s="210"/>
      <c r="O110" s="211"/>
      <c r="P110" s="211"/>
      <c r="Q110" s="211"/>
      <c r="R110" s="211"/>
      <c r="S110" s="211"/>
      <c r="T110" s="211"/>
      <c r="U110" s="211"/>
      <c r="V110" s="211"/>
      <c r="W110" s="211"/>
      <c r="X110" s="212"/>
      <c r="AT110" s="213" t="s">
        <v>161</v>
      </c>
      <c r="AU110" s="213" t="s">
        <v>91</v>
      </c>
      <c r="AV110" s="11" t="s">
        <v>91</v>
      </c>
      <c r="AW110" s="11" t="s">
        <v>5</v>
      </c>
      <c r="AX110" s="11" t="s">
        <v>82</v>
      </c>
      <c r="AY110" s="213" t="s">
        <v>144</v>
      </c>
    </row>
    <row r="111" spans="2:65" s="1" customFormat="1" ht="16.5" customHeight="1">
      <c r="B111" s="32"/>
      <c r="C111" s="177" t="s">
        <v>82</v>
      </c>
      <c r="D111" s="177" t="s">
        <v>147</v>
      </c>
      <c r="E111" s="178" t="s">
        <v>442</v>
      </c>
      <c r="F111" s="179" t="s">
        <v>443</v>
      </c>
      <c r="G111" s="180" t="s">
        <v>411</v>
      </c>
      <c r="H111" s="181">
        <v>43.863</v>
      </c>
      <c r="I111" s="182"/>
      <c r="J111" s="182"/>
      <c r="K111" s="183">
        <f>ROUND(P111*H111,2)</f>
        <v>0</v>
      </c>
      <c r="L111" s="179" t="s">
        <v>21</v>
      </c>
      <c r="M111" s="36"/>
      <c r="N111" s="184" t="s">
        <v>21</v>
      </c>
      <c r="O111" s="185" t="s">
        <v>51</v>
      </c>
      <c r="P111" s="186">
        <f>I111+J111</f>
        <v>0</v>
      </c>
      <c r="Q111" s="186">
        <f>ROUND(I111*H111,2)</f>
        <v>0</v>
      </c>
      <c r="R111" s="186">
        <f>ROUND(J111*H111,2)</f>
        <v>0</v>
      </c>
      <c r="S111" s="57"/>
      <c r="T111" s="187">
        <f>S111*H111</f>
        <v>0</v>
      </c>
      <c r="U111" s="187">
        <v>0</v>
      </c>
      <c r="V111" s="187">
        <f>U111*H111</f>
        <v>0</v>
      </c>
      <c r="W111" s="187">
        <v>0</v>
      </c>
      <c r="X111" s="188">
        <f>W111*H111</f>
        <v>0</v>
      </c>
      <c r="AR111" s="16" t="s">
        <v>159</v>
      </c>
      <c r="AT111" s="16" t="s">
        <v>147</v>
      </c>
      <c r="AU111" s="16" t="s">
        <v>91</v>
      </c>
      <c r="AY111" s="16" t="s">
        <v>144</v>
      </c>
      <c r="BE111" s="189">
        <f>IF(O111="základní",K111,0)</f>
        <v>0</v>
      </c>
      <c r="BF111" s="189">
        <f>IF(O111="snížená",K111,0)</f>
        <v>0</v>
      </c>
      <c r="BG111" s="189">
        <f>IF(O111="zákl. přenesená",K111,0)</f>
        <v>0</v>
      </c>
      <c r="BH111" s="189">
        <f>IF(O111="sníž. přenesená",K111,0)</f>
        <v>0</v>
      </c>
      <c r="BI111" s="189">
        <f>IF(O111="nulová",K111,0)</f>
        <v>0</v>
      </c>
      <c r="BJ111" s="16" t="s">
        <v>23</v>
      </c>
      <c r="BK111" s="189">
        <f>ROUND(P111*H111,2)</f>
        <v>0</v>
      </c>
      <c r="BL111" s="16" t="s">
        <v>159</v>
      </c>
      <c r="BM111" s="16" t="s">
        <v>829</v>
      </c>
    </row>
    <row r="112" spans="2:65" s="1" customFormat="1" ht="16.5" customHeight="1">
      <c r="B112" s="32"/>
      <c r="C112" s="177" t="s">
        <v>82</v>
      </c>
      <c r="D112" s="177" t="s">
        <v>147</v>
      </c>
      <c r="E112" s="178" t="s">
        <v>445</v>
      </c>
      <c r="F112" s="179" t="s">
        <v>446</v>
      </c>
      <c r="G112" s="180" t="s">
        <v>411</v>
      </c>
      <c r="H112" s="181">
        <v>43.863</v>
      </c>
      <c r="I112" s="182"/>
      <c r="J112" s="182"/>
      <c r="K112" s="183">
        <f>ROUND(P112*H112,2)</f>
        <v>0</v>
      </c>
      <c r="L112" s="179" t="s">
        <v>21</v>
      </c>
      <c r="M112" s="36"/>
      <c r="N112" s="184" t="s">
        <v>21</v>
      </c>
      <c r="O112" s="185" t="s">
        <v>51</v>
      </c>
      <c r="P112" s="186">
        <f>I112+J112</f>
        <v>0</v>
      </c>
      <c r="Q112" s="186">
        <f>ROUND(I112*H112,2)</f>
        <v>0</v>
      </c>
      <c r="R112" s="186">
        <f>ROUND(J112*H112,2)</f>
        <v>0</v>
      </c>
      <c r="S112" s="57"/>
      <c r="T112" s="187">
        <f>S112*H112</f>
        <v>0</v>
      </c>
      <c r="U112" s="187">
        <v>0</v>
      </c>
      <c r="V112" s="187">
        <f>U112*H112</f>
        <v>0</v>
      </c>
      <c r="W112" s="187">
        <v>0</v>
      </c>
      <c r="X112" s="188">
        <f>W112*H112</f>
        <v>0</v>
      </c>
      <c r="AR112" s="16" t="s">
        <v>159</v>
      </c>
      <c r="AT112" s="16" t="s">
        <v>147</v>
      </c>
      <c r="AU112" s="16" t="s">
        <v>91</v>
      </c>
      <c r="AY112" s="16" t="s">
        <v>144</v>
      </c>
      <c r="BE112" s="189">
        <f>IF(O112="základní",K112,0)</f>
        <v>0</v>
      </c>
      <c r="BF112" s="189">
        <f>IF(O112="snížená",K112,0)</f>
        <v>0</v>
      </c>
      <c r="BG112" s="189">
        <f>IF(O112="zákl. přenesená",K112,0)</f>
        <v>0</v>
      </c>
      <c r="BH112" s="189">
        <f>IF(O112="sníž. přenesená",K112,0)</f>
        <v>0</v>
      </c>
      <c r="BI112" s="189">
        <f>IF(O112="nulová",K112,0)</f>
        <v>0</v>
      </c>
      <c r="BJ112" s="16" t="s">
        <v>23</v>
      </c>
      <c r="BK112" s="189">
        <f>ROUND(P112*H112,2)</f>
        <v>0</v>
      </c>
      <c r="BL112" s="16" t="s">
        <v>159</v>
      </c>
      <c r="BM112" s="16" t="s">
        <v>830</v>
      </c>
    </row>
    <row r="113" spans="2:65" s="1" customFormat="1" ht="16.5" customHeight="1">
      <c r="B113" s="32"/>
      <c r="C113" s="177" t="s">
        <v>82</v>
      </c>
      <c r="D113" s="177" t="s">
        <v>147</v>
      </c>
      <c r="E113" s="178" t="s">
        <v>448</v>
      </c>
      <c r="F113" s="179" t="s">
        <v>831</v>
      </c>
      <c r="G113" s="180" t="s">
        <v>360</v>
      </c>
      <c r="H113" s="181">
        <v>78.953000000000003</v>
      </c>
      <c r="I113" s="182"/>
      <c r="J113" s="182"/>
      <c r="K113" s="183">
        <f>ROUND(P113*H113,2)</f>
        <v>0</v>
      </c>
      <c r="L113" s="179" t="s">
        <v>151</v>
      </c>
      <c r="M113" s="36"/>
      <c r="N113" s="184" t="s">
        <v>21</v>
      </c>
      <c r="O113" s="185" t="s">
        <v>51</v>
      </c>
      <c r="P113" s="186">
        <f>I113+J113</f>
        <v>0</v>
      </c>
      <c r="Q113" s="186">
        <f>ROUND(I113*H113,2)</f>
        <v>0</v>
      </c>
      <c r="R113" s="186">
        <f>ROUND(J113*H113,2)</f>
        <v>0</v>
      </c>
      <c r="S113" s="57"/>
      <c r="T113" s="187">
        <f>S113*H113</f>
        <v>0</v>
      </c>
      <c r="U113" s="187">
        <v>0</v>
      </c>
      <c r="V113" s="187">
        <f>U113*H113</f>
        <v>0</v>
      </c>
      <c r="W113" s="187">
        <v>0</v>
      </c>
      <c r="X113" s="188">
        <f>W113*H113</f>
        <v>0</v>
      </c>
      <c r="AR113" s="16" t="s">
        <v>159</v>
      </c>
      <c r="AT113" s="16" t="s">
        <v>147</v>
      </c>
      <c r="AU113" s="16" t="s">
        <v>91</v>
      </c>
      <c r="AY113" s="16" t="s">
        <v>144</v>
      </c>
      <c r="BE113" s="189">
        <f>IF(O113="základní",K113,0)</f>
        <v>0</v>
      </c>
      <c r="BF113" s="189">
        <f>IF(O113="snížená",K113,0)</f>
        <v>0</v>
      </c>
      <c r="BG113" s="189">
        <f>IF(O113="zákl. přenesená",K113,0)</f>
        <v>0</v>
      </c>
      <c r="BH113" s="189">
        <f>IF(O113="sníž. přenesená",K113,0)</f>
        <v>0</v>
      </c>
      <c r="BI113" s="189">
        <f>IF(O113="nulová",K113,0)</f>
        <v>0</v>
      </c>
      <c r="BJ113" s="16" t="s">
        <v>23</v>
      </c>
      <c r="BK113" s="189">
        <f>ROUND(P113*H113,2)</f>
        <v>0</v>
      </c>
      <c r="BL113" s="16" t="s">
        <v>159</v>
      </c>
      <c r="BM113" s="16" t="s">
        <v>832</v>
      </c>
    </row>
    <row r="114" spans="2:65" s="1" customFormat="1" ht="29.25">
      <c r="B114" s="32"/>
      <c r="C114" s="33"/>
      <c r="D114" s="190" t="s">
        <v>153</v>
      </c>
      <c r="E114" s="33"/>
      <c r="F114" s="191" t="s">
        <v>833</v>
      </c>
      <c r="G114" s="33"/>
      <c r="H114" s="33"/>
      <c r="I114" s="101"/>
      <c r="J114" s="101"/>
      <c r="K114" s="33"/>
      <c r="L114" s="33"/>
      <c r="M114" s="36"/>
      <c r="N114" s="192"/>
      <c r="O114" s="57"/>
      <c r="P114" s="57"/>
      <c r="Q114" s="57"/>
      <c r="R114" s="57"/>
      <c r="S114" s="57"/>
      <c r="T114" s="57"/>
      <c r="U114" s="57"/>
      <c r="V114" s="57"/>
      <c r="W114" s="57"/>
      <c r="X114" s="58"/>
      <c r="AT114" s="16" t="s">
        <v>153</v>
      </c>
      <c r="AU114" s="16" t="s">
        <v>91</v>
      </c>
    </row>
    <row r="115" spans="2:65" s="11" customFormat="1" ht="11.25">
      <c r="B115" s="203"/>
      <c r="C115" s="204"/>
      <c r="D115" s="190" t="s">
        <v>161</v>
      </c>
      <c r="E115" s="204"/>
      <c r="F115" s="206" t="s">
        <v>834</v>
      </c>
      <c r="G115" s="204"/>
      <c r="H115" s="207">
        <v>78.953000000000003</v>
      </c>
      <c r="I115" s="208"/>
      <c r="J115" s="208"/>
      <c r="K115" s="204"/>
      <c r="L115" s="204"/>
      <c r="M115" s="209"/>
      <c r="N115" s="210"/>
      <c r="O115" s="211"/>
      <c r="P115" s="211"/>
      <c r="Q115" s="211"/>
      <c r="R115" s="211"/>
      <c r="S115" s="211"/>
      <c r="T115" s="211"/>
      <c r="U115" s="211"/>
      <c r="V115" s="211"/>
      <c r="W115" s="211"/>
      <c r="X115" s="212"/>
      <c r="AT115" s="213" t="s">
        <v>161</v>
      </c>
      <c r="AU115" s="213" t="s">
        <v>91</v>
      </c>
      <c r="AV115" s="11" t="s">
        <v>91</v>
      </c>
      <c r="AW115" s="11" t="s">
        <v>4</v>
      </c>
      <c r="AX115" s="11" t="s">
        <v>23</v>
      </c>
      <c r="AY115" s="213" t="s">
        <v>144</v>
      </c>
    </row>
    <row r="116" spans="2:65" s="1" customFormat="1" ht="16.5" customHeight="1">
      <c r="B116" s="32"/>
      <c r="C116" s="177" t="s">
        <v>179</v>
      </c>
      <c r="D116" s="177" t="s">
        <v>147</v>
      </c>
      <c r="E116" s="178" t="s">
        <v>452</v>
      </c>
      <c r="F116" s="179" t="s">
        <v>453</v>
      </c>
      <c r="G116" s="180" t="s">
        <v>411</v>
      </c>
      <c r="H116" s="181">
        <v>175.73699999999999</v>
      </c>
      <c r="I116" s="182"/>
      <c r="J116" s="182"/>
      <c r="K116" s="183">
        <f>ROUND(P116*H116,2)</f>
        <v>0</v>
      </c>
      <c r="L116" s="179" t="s">
        <v>21</v>
      </c>
      <c r="M116" s="36"/>
      <c r="N116" s="184" t="s">
        <v>21</v>
      </c>
      <c r="O116" s="185" t="s">
        <v>51</v>
      </c>
      <c r="P116" s="186">
        <f>I116+J116</f>
        <v>0</v>
      </c>
      <c r="Q116" s="186">
        <f>ROUND(I116*H116,2)</f>
        <v>0</v>
      </c>
      <c r="R116" s="186">
        <f>ROUND(J116*H116,2)</f>
        <v>0</v>
      </c>
      <c r="S116" s="57"/>
      <c r="T116" s="187">
        <f>S116*H116</f>
        <v>0</v>
      </c>
      <c r="U116" s="187">
        <v>0</v>
      </c>
      <c r="V116" s="187">
        <f>U116*H116</f>
        <v>0</v>
      </c>
      <c r="W116" s="187">
        <v>0</v>
      </c>
      <c r="X116" s="188">
        <f>W116*H116</f>
        <v>0</v>
      </c>
      <c r="AR116" s="16" t="s">
        <v>159</v>
      </c>
      <c r="AT116" s="16" t="s">
        <v>147</v>
      </c>
      <c r="AU116" s="16" t="s">
        <v>91</v>
      </c>
      <c r="AY116" s="16" t="s">
        <v>144</v>
      </c>
      <c r="BE116" s="189">
        <f>IF(O116="základní",K116,0)</f>
        <v>0</v>
      </c>
      <c r="BF116" s="189">
        <f>IF(O116="snížená",K116,0)</f>
        <v>0</v>
      </c>
      <c r="BG116" s="189">
        <f>IF(O116="zákl. přenesená",K116,0)</f>
        <v>0</v>
      </c>
      <c r="BH116" s="189">
        <f>IF(O116="sníž. přenesená",K116,0)</f>
        <v>0</v>
      </c>
      <c r="BI116" s="189">
        <f>IF(O116="nulová",K116,0)</f>
        <v>0</v>
      </c>
      <c r="BJ116" s="16" t="s">
        <v>23</v>
      </c>
      <c r="BK116" s="189">
        <f>ROUND(P116*H116,2)</f>
        <v>0</v>
      </c>
      <c r="BL116" s="16" t="s">
        <v>159</v>
      </c>
      <c r="BM116" s="16" t="s">
        <v>835</v>
      </c>
    </row>
    <row r="117" spans="2:65" s="11" customFormat="1" ht="11.25">
      <c r="B117" s="203"/>
      <c r="C117" s="204"/>
      <c r="D117" s="190" t="s">
        <v>161</v>
      </c>
      <c r="E117" s="205" t="s">
        <v>21</v>
      </c>
      <c r="F117" s="206" t="s">
        <v>836</v>
      </c>
      <c r="G117" s="204"/>
      <c r="H117" s="207">
        <v>219.6</v>
      </c>
      <c r="I117" s="208"/>
      <c r="J117" s="208"/>
      <c r="K117" s="204"/>
      <c r="L117" s="204"/>
      <c r="M117" s="209"/>
      <c r="N117" s="210"/>
      <c r="O117" s="211"/>
      <c r="P117" s="211"/>
      <c r="Q117" s="211"/>
      <c r="R117" s="211"/>
      <c r="S117" s="211"/>
      <c r="T117" s="211"/>
      <c r="U117" s="211"/>
      <c r="V117" s="211"/>
      <c r="W117" s="211"/>
      <c r="X117" s="212"/>
      <c r="AT117" s="213" t="s">
        <v>161</v>
      </c>
      <c r="AU117" s="213" t="s">
        <v>91</v>
      </c>
      <c r="AV117" s="11" t="s">
        <v>91</v>
      </c>
      <c r="AW117" s="11" t="s">
        <v>5</v>
      </c>
      <c r="AX117" s="11" t="s">
        <v>82</v>
      </c>
      <c r="AY117" s="213" t="s">
        <v>144</v>
      </c>
    </row>
    <row r="118" spans="2:65" s="11" customFormat="1" ht="11.25">
      <c r="B118" s="203"/>
      <c r="C118" s="204"/>
      <c r="D118" s="190" t="s">
        <v>161</v>
      </c>
      <c r="E118" s="205" t="s">
        <v>21</v>
      </c>
      <c r="F118" s="206" t="s">
        <v>837</v>
      </c>
      <c r="G118" s="204"/>
      <c r="H118" s="207">
        <v>-11.962999999999999</v>
      </c>
      <c r="I118" s="208"/>
      <c r="J118" s="208"/>
      <c r="K118" s="204"/>
      <c r="L118" s="204"/>
      <c r="M118" s="209"/>
      <c r="N118" s="210"/>
      <c r="O118" s="211"/>
      <c r="P118" s="211"/>
      <c r="Q118" s="211"/>
      <c r="R118" s="211"/>
      <c r="S118" s="211"/>
      <c r="T118" s="211"/>
      <c r="U118" s="211"/>
      <c r="V118" s="211"/>
      <c r="W118" s="211"/>
      <c r="X118" s="212"/>
      <c r="AT118" s="213" t="s">
        <v>161</v>
      </c>
      <c r="AU118" s="213" t="s">
        <v>91</v>
      </c>
      <c r="AV118" s="11" t="s">
        <v>91</v>
      </c>
      <c r="AW118" s="11" t="s">
        <v>5</v>
      </c>
      <c r="AX118" s="11" t="s">
        <v>82</v>
      </c>
      <c r="AY118" s="213" t="s">
        <v>144</v>
      </c>
    </row>
    <row r="119" spans="2:65" s="11" customFormat="1" ht="11.25">
      <c r="B119" s="203"/>
      <c r="C119" s="204"/>
      <c r="D119" s="190" t="s">
        <v>161</v>
      </c>
      <c r="E119" s="205" t="s">
        <v>21</v>
      </c>
      <c r="F119" s="206" t="s">
        <v>838</v>
      </c>
      <c r="G119" s="204"/>
      <c r="H119" s="207">
        <v>-31.9</v>
      </c>
      <c r="I119" s="208"/>
      <c r="J119" s="208"/>
      <c r="K119" s="204"/>
      <c r="L119" s="204"/>
      <c r="M119" s="209"/>
      <c r="N119" s="210"/>
      <c r="O119" s="211"/>
      <c r="P119" s="211"/>
      <c r="Q119" s="211"/>
      <c r="R119" s="211"/>
      <c r="S119" s="211"/>
      <c r="T119" s="211"/>
      <c r="U119" s="211"/>
      <c r="V119" s="211"/>
      <c r="W119" s="211"/>
      <c r="X119" s="212"/>
      <c r="AT119" s="213" t="s">
        <v>161</v>
      </c>
      <c r="AU119" s="213" t="s">
        <v>91</v>
      </c>
      <c r="AV119" s="11" t="s">
        <v>91</v>
      </c>
      <c r="AW119" s="11" t="s">
        <v>5</v>
      </c>
      <c r="AX119" s="11" t="s">
        <v>82</v>
      </c>
      <c r="AY119" s="213" t="s">
        <v>144</v>
      </c>
    </row>
    <row r="120" spans="2:65" s="1" customFormat="1" ht="16.5" customHeight="1">
      <c r="B120" s="32"/>
      <c r="C120" s="177" t="s">
        <v>145</v>
      </c>
      <c r="D120" s="177" t="s">
        <v>147</v>
      </c>
      <c r="E120" s="178" t="s">
        <v>457</v>
      </c>
      <c r="F120" s="179" t="s">
        <v>458</v>
      </c>
      <c r="G120" s="180" t="s">
        <v>411</v>
      </c>
      <c r="H120" s="181">
        <v>31.9</v>
      </c>
      <c r="I120" s="182"/>
      <c r="J120" s="182"/>
      <c r="K120" s="183">
        <f>ROUND(P120*H120,2)</f>
        <v>0</v>
      </c>
      <c r="L120" s="179" t="s">
        <v>151</v>
      </c>
      <c r="M120" s="36"/>
      <c r="N120" s="184" t="s">
        <v>21</v>
      </c>
      <c r="O120" s="185" t="s">
        <v>51</v>
      </c>
      <c r="P120" s="186">
        <f>I120+J120</f>
        <v>0</v>
      </c>
      <c r="Q120" s="186">
        <f>ROUND(I120*H120,2)</f>
        <v>0</v>
      </c>
      <c r="R120" s="186">
        <f>ROUND(J120*H120,2)</f>
        <v>0</v>
      </c>
      <c r="S120" s="57"/>
      <c r="T120" s="187">
        <f>S120*H120</f>
        <v>0</v>
      </c>
      <c r="U120" s="187">
        <v>0</v>
      </c>
      <c r="V120" s="187">
        <f>U120*H120</f>
        <v>0</v>
      </c>
      <c r="W120" s="187">
        <v>0</v>
      </c>
      <c r="X120" s="188">
        <f>W120*H120</f>
        <v>0</v>
      </c>
      <c r="AR120" s="16" t="s">
        <v>159</v>
      </c>
      <c r="AT120" s="16" t="s">
        <v>147</v>
      </c>
      <c r="AU120" s="16" t="s">
        <v>91</v>
      </c>
      <c r="AY120" s="16" t="s">
        <v>144</v>
      </c>
      <c r="BE120" s="189">
        <f>IF(O120="základní",K120,0)</f>
        <v>0</v>
      </c>
      <c r="BF120" s="189">
        <f>IF(O120="snížená",K120,0)</f>
        <v>0</v>
      </c>
      <c r="BG120" s="189">
        <f>IF(O120="zákl. přenesená",K120,0)</f>
        <v>0</v>
      </c>
      <c r="BH120" s="189">
        <f>IF(O120="sníž. přenesená",K120,0)</f>
        <v>0</v>
      </c>
      <c r="BI120" s="189">
        <f>IF(O120="nulová",K120,0)</f>
        <v>0</v>
      </c>
      <c r="BJ120" s="16" t="s">
        <v>23</v>
      </c>
      <c r="BK120" s="189">
        <f>ROUND(P120*H120,2)</f>
        <v>0</v>
      </c>
      <c r="BL120" s="16" t="s">
        <v>159</v>
      </c>
      <c r="BM120" s="16" t="s">
        <v>839</v>
      </c>
    </row>
    <row r="121" spans="2:65" s="1" customFormat="1" ht="87.75">
      <c r="B121" s="32"/>
      <c r="C121" s="33"/>
      <c r="D121" s="190" t="s">
        <v>153</v>
      </c>
      <c r="E121" s="33"/>
      <c r="F121" s="191" t="s">
        <v>460</v>
      </c>
      <c r="G121" s="33"/>
      <c r="H121" s="33"/>
      <c r="I121" s="101"/>
      <c r="J121" s="101"/>
      <c r="K121" s="33"/>
      <c r="L121" s="33"/>
      <c r="M121" s="36"/>
      <c r="N121" s="192"/>
      <c r="O121" s="57"/>
      <c r="P121" s="57"/>
      <c r="Q121" s="57"/>
      <c r="R121" s="57"/>
      <c r="S121" s="57"/>
      <c r="T121" s="57"/>
      <c r="U121" s="57"/>
      <c r="V121" s="57"/>
      <c r="W121" s="57"/>
      <c r="X121" s="58"/>
      <c r="AT121" s="16" t="s">
        <v>153</v>
      </c>
      <c r="AU121" s="16" t="s">
        <v>91</v>
      </c>
    </row>
    <row r="122" spans="2:65" s="11" customFormat="1" ht="11.25">
      <c r="B122" s="203"/>
      <c r="C122" s="204"/>
      <c r="D122" s="190" t="s">
        <v>161</v>
      </c>
      <c r="E122" s="205" t="s">
        <v>21</v>
      </c>
      <c r="F122" s="206" t="s">
        <v>806</v>
      </c>
      <c r="G122" s="204"/>
      <c r="H122" s="207">
        <v>31.9</v>
      </c>
      <c r="I122" s="208"/>
      <c r="J122" s="208"/>
      <c r="K122" s="204"/>
      <c r="L122" s="204"/>
      <c r="M122" s="209"/>
      <c r="N122" s="210"/>
      <c r="O122" s="211"/>
      <c r="P122" s="211"/>
      <c r="Q122" s="211"/>
      <c r="R122" s="211"/>
      <c r="S122" s="211"/>
      <c r="T122" s="211"/>
      <c r="U122" s="211"/>
      <c r="V122" s="211"/>
      <c r="W122" s="211"/>
      <c r="X122" s="212"/>
      <c r="AT122" s="213" t="s">
        <v>161</v>
      </c>
      <c r="AU122" s="213" t="s">
        <v>91</v>
      </c>
      <c r="AV122" s="11" t="s">
        <v>91</v>
      </c>
      <c r="AW122" s="11" t="s">
        <v>5</v>
      </c>
      <c r="AX122" s="11" t="s">
        <v>82</v>
      </c>
      <c r="AY122" s="213" t="s">
        <v>144</v>
      </c>
    </row>
    <row r="123" spans="2:65" s="1" customFormat="1" ht="16.5" customHeight="1">
      <c r="B123" s="32"/>
      <c r="C123" s="193" t="s">
        <v>82</v>
      </c>
      <c r="D123" s="193" t="s">
        <v>156</v>
      </c>
      <c r="E123" s="194" t="s">
        <v>461</v>
      </c>
      <c r="F123" s="195" t="s">
        <v>462</v>
      </c>
      <c r="G123" s="196" t="s">
        <v>360</v>
      </c>
      <c r="H123" s="197">
        <v>57.42</v>
      </c>
      <c r="I123" s="198"/>
      <c r="J123" s="199"/>
      <c r="K123" s="200">
        <f>ROUND(P123*H123,2)</f>
        <v>0</v>
      </c>
      <c r="L123" s="195" t="s">
        <v>21</v>
      </c>
      <c r="M123" s="201"/>
      <c r="N123" s="202" t="s">
        <v>21</v>
      </c>
      <c r="O123" s="185" t="s">
        <v>51</v>
      </c>
      <c r="P123" s="186">
        <f>I123+J123</f>
        <v>0</v>
      </c>
      <c r="Q123" s="186">
        <f>ROUND(I123*H123,2)</f>
        <v>0</v>
      </c>
      <c r="R123" s="186">
        <f>ROUND(J123*H123,2)</f>
        <v>0</v>
      </c>
      <c r="S123" s="57"/>
      <c r="T123" s="187">
        <f>S123*H123</f>
        <v>0</v>
      </c>
      <c r="U123" s="187">
        <v>1</v>
      </c>
      <c r="V123" s="187">
        <f>U123*H123</f>
        <v>57.42</v>
      </c>
      <c r="W123" s="187">
        <v>0</v>
      </c>
      <c r="X123" s="188">
        <f>W123*H123</f>
        <v>0</v>
      </c>
      <c r="AR123" s="16" t="s">
        <v>145</v>
      </c>
      <c r="AT123" s="16" t="s">
        <v>156</v>
      </c>
      <c r="AU123" s="16" t="s">
        <v>91</v>
      </c>
      <c r="AY123" s="16" t="s">
        <v>144</v>
      </c>
      <c r="BE123" s="189">
        <f>IF(O123="základní",K123,0)</f>
        <v>0</v>
      </c>
      <c r="BF123" s="189">
        <f>IF(O123="snížená",K123,0)</f>
        <v>0</v>
      </c>
      <c r="BG123" s="189">
        <f>IF(O123="zákl. přenesená",K123,0)</f>
        <v>0</v>
      </c>
      <c r="BH123" s="189">
        <f>IF(O123="sníž. přenesená",K123,0)</f>
        <v>0</v>
      </c>
      <c r="BI123" s="189">
        <f>IF(O123="nulová",K123,0)</f>
        <v>0</v>
      </c>
      <c r="BJ123" s="16" t="s">
        <v>23</v>
      </c>
      <c r="BK123" s="189">
        <f>ROUND(P123*H123,2)</f>
        <v>0</v>
      </c>
      <c r="BL123" s="16" t="s">
        <v>159</v>
      </c>
      <c r="BM123" s="16" t="s">
        <v>840</v>
      </c>
    </row>
    <row r="124" spans="2:65" s="11" customFormat="1" ht="11.25">
      <c r="B124" s="203"/>
      <c r="C124" s="204"/>
      <c r="D124" s="190" t="s">
        <v>161</v>
      </c>
      <c r="E124" s="204"/>
      <c r="F124" s="206" t="s">
        <v>841</v>
      </c>
      <c r="G124" s="204"/>
      <c r="H124" s="207">
        <v>57.42</v>
      </c>
      <c r="I124" s="208"/>
      <c r="J124" s="208"/>
      <c r="K124" s="204"/>
      <c r="L124" s="204"/>
      <c r="M124" s="209"/>
      <c r="N124" s="210"/>
      <c r="O124" s="211"/>
      <c r="P124" s="211"/>
      <c r="Q124" s="211"/>
      <c r="R124" s="211"/>
      <c r="S124" s="211"/>
      <c r="T124" s="211"/>
      <c r="U124" s="211"/>
      <c r="V124" s="211"/>
      <c r="W124" s="211"/>
      <c r="X124" s="212"/>
      <c r="AT124" s="213" t="s">
        <v>161</v>
      </c>
      <c r="AU124" s="213" t="s">
        <v>91</v>
      </c>
      <c r="AV124" s="11" t="s">
        <v>91</v>
      </c>
      <c r="AW124" s="11" t="s">
        <v>4</v>
      </c>
      <c r="AX124" s="11" t="s">
        <v>23</v>
      </c>
      <c r="AY124" s="213" t="s">
        <v>144</v>
      </c>
    </row>
    <row r="125" spans="2:65" s="10" customFormat="1" ht="22.9" customHeight="1">
      <c r="B125" s="160"/>
      <c r="C125" s="161"/>
      <c r="D125" s="162" t="s">
        <v>81</v>
      </c>
      <c r="E125" s="175" t="s">
        <v>159</v>
      </c>
      <c r="F125" s="175" t="s">
        <v>473</v>
      </c>
      <c r="G125" s="161"/>
      <c r="H125" s="161"/>
      <c r="I125" s="164"/>
      <c r="J125" s="164"/>
      <c r="K125" s="176">
        <f>BK125</f>
        <v>0</v>
      </c>
      <c r="L125" s="161"/>
      <c r="M125" s="166"/>
      <c r="N125" s="167"/>
      <c r="O125" s="168"/>
      <c r="P125" s="168"/>
      <c r="Q125" s="169">
        <f>SUM(Q126:Q127)</f>
        <v>0</v>
      </c>
      <c r="R125" s="169">
        <f>SUM(R126:R127)</f>
        <v>0</v>
      </c>
      <c r="S125" s="168"/>
      <c r="T125" s="170">
        <f>SUM(T126:T127)</f>
        <v>0</v>
      </c>
      <c r="U125" s="168"/>
      <c r="V125" s="170">
        <f>SUM(V126:V127)</f>
        <v>22.61928151</v>
      </c>
      <c r="W125" s="168"/>
      <c r="X125" s="171">
        <f>SUM(X126:X127)</f>
        <v>0</v>
      </c>
      <c r="AR125" s="172" t="s">
        <v>23</v>
      </c>
      <c r="AT125" s="173" t="s">
        <v>81</v>
      </c>
      <c r="AU125" s="173" t="s">
        <v>23</v>
      </c>
      <c r="AY125" s="172" t="s">
        <v>144</v>
      </c>
      <c r="BK125" s="174">
        <f>SUM(BK126:BK127)</f>
        <v>0</v>
      </c>
    </row>
    <row r="126" spans="2:65" s="1" customFormat="1" ht="16.5" customHeight="1">
      <c r="B126" s="32"/>
      <c r="C126" s="177" t="s">
        <v>170</v>
      </c>
      <c r="D126" s="177" t="s">
        <v>147</v>
      </c>
      <c r="E126" s="178" t="s">
        <v>474</v>
      </c>
      <c r="F126" s="179" t="s">
        <v>475</v>
      </c>
      <c r="G126" s="180" t="s">
        <v>411</v>
      </c>
      <c r="H126" s="181">
        <v>11.962999999999999</v>
      </c>
      <c r="I126" s="182"/>
      <c r="J126" s="182"/>
      <c r="K126" s="183">
        <f>ROUND(P126*H126,2)</f>
        <v>0</v>
      </c>
      <c r="L126" s="179" t="s">
        <v>21</v>
      </c>
      <c r="M126" s="36"/>
      <c r="N126" s="184" t="s">
        <v>21</v>
      </c>
      <c r="O126" s="185" t="s">
        <v>51</v>
      </c>
      <c r="P126" s="186">
        <f>I126+J126</f>
        <v>0</v>
      </c>
      <c r="Q126" s="186">
        <f>ROUND(I126*H126,2)</f>
        <v>0</v>
      </c>
      <c r="R126" s="186">
        <f>ROUND(J126*H126,2)</f>
        <v>0</v>
      </c>
      <c r="S126" s="57"/>
      <c r="T126" s="187">
        <f>S126*H126</f>
        <v>0</v>
      </c>
      <c r="U126" s="187">
        <v>1.8907700000000001</v>
      </c>
      <c r="V126" s="187">
        <f>U126*H126</f>
        <v>22.61928151</v>
      </c>
      <c r="W126" s="187">
        <v>0</v>
      </c>
      <c r="X126" s="188">
        <f>W126*H126</f>
        <v>0</v>
      </c>
      <c r="AR126" s="16" t="s">
        <v>159</v>
      </c>
      <c r="AT126" s="16" t="s">
        <v>147</v>
      </c>
      <c r="AU126" s="16" t="s">
        <v>91</v>
      </c>
      <c r="AY126" s="16" t="s">
        <v>144</v>
      </c>
      <c r="BE126" s="189">
        <f>IF(O126="základní",K126,0)</f>
        <v>0</v>
      </c>
      <c r="BF126" s="189">
        <f>IF(O126="snížená",K126,0)</f>
        <v>0</v>
      </c>
      <c r="BG126" s="189">
        <f>IF(O126="zákl. přenesená",K126,0)</f>
        <v>0</v>
      </c>
      <c r="BH126" s="189">
        <f>IF(O126="sníž. přenesená",K126,0)</f>
        <v>0</v>
      </c>
      <c r="BI126" s="189">
        <f>IF(O126="nulová",K126,0)</f>
        <v>0</v>
      </c>
      <c r="BJ126" s="16" t="s">
        <v>23</v>
      </c>
      <c r="BK126" s="189">
        <f>ROUND(P126*H126,2)</f>
        <v>0</v>
      </c>
      <c r="BL126" s="16" t="s">
        <v>159</v>
      </c>
      <c r="BM126" s="16" t="s">
        <v>842</v>
      </c>
    </row>
    <row r="127" spans="2:65" s="11" customFormat="1" ht="11.25">
      <c r="B127" s="203"/>
      <c r="C127" s="204"/>
      <c r="D127" s="190" t="s">
        <v>161</v>
      </c>
      <c r="E127" s="205" t="s">
        <v>21</v>
      </c>
      <c r="F127" s="206" t="s">
        <v>812</v>
      </c>
      <c r="G127" s="204"/>
      <c r="H127" s="207">
        <v>11.962999999999999</v>
      </c>
      <c r="I127" s="208"/>
      <c r="J127" s="208"/>
      <c r="K127" s="204"/>
      <c r="L127" s="204"/>
      <c r="M127" s="209"/>
      <c r="N127" s="210"/>
      <c r="O127" s="211"/>
      <c r="P127" s="211"/>
      <c r="Q127" s="211"/>
      <c r="R127" s="211"/>
      <c r="S127" s="211"/>
      <c r="T127" s="211"/>
      <c r="U127" s="211"/>
      <c r="V127" s="211"/>
      <c r="W127" s="211"/>
      <c r="X127" s="212"/>
      <c r="AT127" s="213" t="s">
        <v>161</v>
      </c>
      <c r="AU127" s="213" t="s">
        <v>91</v>
      </c>
      <c r="AV127" s="11" t="s">
        <v>91</v>
      </c>
      <c r="AW127" s="11" t="s">
        <v>5</v>
      </c>
      <c r="AX127" s="11" t="s">
        <v>82</v>
      </c>
      <c r="AY127" s="213" t="s">
        <v>144</v>
      </c>
    </row>
    <row r="128" spans="2:65" s="10" customFormat="1" ht="22.9" customHeight="1">
      <c r="B128" s="160"/>
      <c r="C128" s="161"/>
      <c r="D128" s="162" t="s">
        <v>81</v>
      </c>
      <c r="E128" s="175" t="s">
        <v>145</v>
      </c>
      <c r="F128" s="175" t="s">
        <v>146</v>
      </c>
      <c r="G128" s="161"/>
      <c r="H128" s="161"/>
      <c r="I128" s="164"/>
      <c r="J128" s="164"/>
      <c r="K128" s="176">
        <f>BK128</f>
        <v>0</v>
      </c>
      <c r="L128" s="161"/>
      <c r="M128" s="166"/>
      <c r="N128" s="167"/>
      <c r="O128" s="168"/>
      <c r="P128" s="168"/>
      <c r="Q128" s="169">
        <f>SUM(Q129:Q152)</f>
        <v>0</v>
      </c>
      <c r="R128" s="169">
        <f>SUM(R129:R152)</f>
        <v>0</v>
      </c>
      <c r="S128" s="168"/>
      <c r="T128" s="170">
        <f>SUM(T129:T152)</f>
        <v>0</v>
      </c>
      <c r="U128" s="168"/>
      <c r="V128" s="170">
        <f>SUM(V129:V152)</f>
        <v>2.99946</v>
      </c>
      <c r="W128" s="168"/>
      <c r="X128" s="171">
        <f>SUM(X129:X152)</f>
        <v>0</v>
      </c>
      <c r="AR128" s="172" t="s">
        <v>23</v>
      </c>
      <c r="AT128" s="173" t="s">
        <v>81</v>
      </c>
      <c r="AU128" s="173" t="s">
        <v>23</v>
      </c>
      <c r="AY128" s="172" t="s">
        <v>144</v>
      </c>
      <c r="BK128" s="174">
        <f>SUM(BK129:BK152)</f>
        <v>0</v>
      </c>
    </row>
    <row r="129" spans="2:65" s="1" customFormat="1" ht="16.5" customHeight="1">
      <c r="B129" s="32"/>
      <c r="C129" s="177" t="s">
        <v>286</v>
      </c>
      <c r="D129" s="177" t="s">
        <v>147</v>
      </c>
      <c r="E129" s="178" t="s">
        <v>148</v>
      </c>
      <c r="F129" s="179" t="s">
        <v>488</v>
      </c>
      <c r="G129" s="180" t="s">
        <v>150</v>
      </c>
      <c r="H129" s="181">
        <v>2</v>
      </c>
      <c r="I129" s="182"/>
      <c r="J129" s="182"/>
      <c r="K129" s="183">
        <f>ROUND(P129*H129,2)</f>
        <v>0</v>
      </c>
      <c r="L129" s="179" t="s">
        <v>151</v>
      </c>
      <c r="M129" s="36"/>
      <c r="N129" s="184" t="s">
        <v>21</v>
      </c>
      <c r="O129" s="185" t="s">
        <v>51</v>
      </c>
      <c r="P129" s="186">
        <f>I129+J129</f>
        <v>0</v>
      </c>
      <c r="Q129" s="186">
        <f>ROUND(I129*H129,2)</f>
        <v>0</v>
      </c>
      <c r="R129" s="186">
        <f>ROUND(J129*H129,2)</f>
        <v>0</v>
      </c>
      <c r="S129" s="57"/>
      <c r="T129" s="187">
        <f>S129*H129</f>
        <v>0</v>
      </c>
      <c r="U129" s="187">
        <v>2.96E-3</v>
      </c>
      <c r="V129" s="187">
        <f>U129*H129</f>
        <v>5.9199999999999999E-3</v>
      </c>
      <c r="W129" s="187">
        <v>0</v>
      </c>
      <c r="X129" s="188">
        <f>W129*H129</f>
        <v>0</v>
      </c>
      <c r="AR129" s="16" t="s">
        <v>159</v>
      </c>
      <c r="AT129" s="16" t="s">
        <v>147</v>
      </c>
      <c r="AU129" s="16" t="s">
        <v>91</v>
      </c>
      <c r="AY129" s="16" t="s">
        <v>144</v>
      </c>
      <c r="BE129" s="189">
        <f>IF(O129="základní",K129,0)</f>
        <v>0</v>
      </c>
      <c r="BF129" s="189">
        <f>IF(O129="snížená",K129,0)</f>
        <v>0</v>
      </c>
      <c r="BG129" s="189">
        <f>IF(O129="zákl. přenesená",K129,0)</f>
        <v>0</v>
      </c>
      <c r="BH129" s="189">
        <f>IF(O129="sníž. přenesená",K129,0)</f>
        <v>0</v>
      </c>
      <c r="BI129" s="189">
        <f>IF(O129="nulová",K129,0)</f>
        <v>0</v>
      </c>
      <c r="BJ129" s="16" t="s">
        <v>23</v>
      </c>
      <c r="BK129" s="189">
        <f>ROUND(P129*H129,2)</f>
        <v>0</v>
      </c>
      <c r="BL129" s="16" t="s">
        <v>159</v>
      </c>
      <c r="BM129" s="16" t="s">
        <v>843</v>
      </c>
    </row>
    <row r="130" spans="2:65" s="1" customFormat="1" ht="16.5" customHeight="1">
      <c r="B130" s="32"/>
      <c r="C130" s="193" t="s">
        <v>290</v>
      </c>
      <c r="D130" s="193" t="s">
        <v>156</v>
      </c>
      <c r="E130" s="194" t="s">
        <v>157</v>
      </c>
      <c r="F130" s="195" t="s">
        <v>158</v>
      </c>
      <c r="G130" s="196" t="s">
        <v>150</v>
      </c>
      <c r="H130" s="197">
        <v>2</v>
      </c>
      <c r="I130" s="198"/>
      <c r="J130" s="199"/>
      <c r="K130" s="200">
        <f>ROUND(P130*H130,2)</f>
        <v>0</v>
      </c>
      <c r="L130" s="195" t="s">
        <v>21</v>
      </c>
      <c r="M130" s="201"/>
      <c r="N130" s="202" t="s">
        <v>21</v>
      </c>
      <c r="O130" s="185" t="s">
        <v>51</v>
      </c>
      <c r="P130" s="186">
        <f>I130+J130</f>
        <v>0</v>
      </c>
      <c r="Q130" s="186">
        <f>ROUND(I130*H130,2)</f>
        <v>0</v>
      </c>
      <c r="R130" s="186">
        <f>ROUND(J130*H130,2)</f>
        <v>0</v>
      </c>
      <c r="S130" s="57"/>
      <c r="T130" s="187">
        <f>S130*H130</f>
        <v>0</v>
      </c>
      <c r="U130" s="187">
        <v>0</v>
      </c>
      <c r="V130" s="187">
        <f>U130*H130</f>
        <v>0</v>
      </c>
      <c r="W130" s="187">
        <v>0</v>
      </c>
      <c r="X130" s="188">
        <f>W130*H130</f>
        <v>0</v>
      </c>
      <c r="AR130" s="16" t="s">
        <v>145</v>
      </c>
      <c r="AT130" s="16" t="s">
        <v>156</v>
      </c>
      <c r="AU130" s="16" t="s">
        <v>91</v>
      </c>
      <c r="AY130" s="16" t="s">
        <v>144</v>
      </c>
      <c r="BE130" s="189">
        <f>IF(O130="základní",K130,0)</f>
        <v>0</v>
      </c>
      <c r="BF130" s="189">
        <f>IF(O130="snížená",K130,0)</f>
        <v>0</v>
      </c>
      <c r="BG130" s="189">
        <f>IF(O130="zákl. přenesená",K130,0)</f>
        <v>0</v>
      </c>
      <c r="BH130" s="189">
        <f>IF(O130="sníž. přenesená",K130,0)</f>
        <v>0</v>
      </c>
      <c r="BI130" s="189">
        <f>IF(O130="nulová",K130,0)</f>
        <v>0</v>
      </c>
      <c r="BJ130" s="16" t="s">
        <v>23</v>
      </c>
      <c r="BK130" s="189">
        <f>ROUND(P130*H130,2)</f>
        <v>0</v>
      </c>
      <c r="BL130" s="16" t="s">
        <v>159</v>
      </c>
      <c r="BM130" s="16" t="s">
        <v>844</v>
      </c>
    </row>
    <row r="131" spans="2:65" s="1" customFormat="1" ht="16.5" customHeight="1">
      <c r="B131" s="32"/>
      <c r="C131" s="177" t="s">
        <v>278</v>
      </c>
      <c r="D131" s="177" t="s">
        <v>147</v>
      </c>
      <c r="E131" s="178" t="s">
        <v>845</v>
      </c>
      <c r="F131" s="179" t="s">
        <v>846</v>
      </c>
      <c r="G131" s="180" t="s">
        <v>150</v>
      </c>
      <c r="H131" s="181">
        <v>2</v>
      </c>
      <c r="I131" s="182"/>
      <c r="J131" s="182"/>
      <c r="K131" s="183">
        <f>ROUND(P131*H131,2)</f>
        <v>0</v>
      </c>
      <c r="L131" s="179" t="s">
        <v>151</v>
      </c>
      <c r="M131" s="36"/>
      <c r="N131" s="184" t="s">
        <v>21</v>
      </c>
      <c r="O131" s="185" t="s">
        <v>51</v>
      </c>
      <c r="P131" s="186">
        <f>I131+J131</f>
        <v>0</v>
      </c>
      <c r="Q131" s="186">
        <f>ROUND(I131*H131,2)</f>
        <v>0</v>
      </c>
      <c r="R131" s="186">
        <f>ROUND(J131*H131,2)</f>
        <v>0</v>
      </c>
      <c r="S131" s="57"/>
      <c r="T131" s="187">
        <f>S131*H131</f>
        <v>0</v>
      </c>
      <c r="U131" s="187">
        <v>3.0100000000000001E-3</v>
      </c>
      <c r="V131" s="187">
        <f>U131*H131</f>
        <v>6.0200000000000002E-3</v>
      </c>
      <c r="W131" s="187">
        <v>0</v>
      </c>
      <c r="X131" s="188">
        <f>W131*H131</f>
        <v>0</v>
      </c>
      <c r="AR131" s="16" t="s">
        <v>159</v>
      </c>
      <c r="AT131" s="16" t="s">
        <v>147</v>
      </c>
      <c r="AU131" s="16" t="s">
        <v>91</v>
      </c>
      <c r="AY131" s="16" t="s">
        <v>144</v>
      </c>
      <c r="BE131" s="189">
        <f>IF(O131="základní",K131,0)</f>
        <v>0</v>
      </c>
      <c r="BF131" s="189">
        <f>IF(O131="snížená",K131,0)</f>
        <v>0</v>
      </c>
      <c r="BG131" s="189">
        <f>IF(O131="zákl. přenesená",K131,0)</f>
        <v>0</v>
      </c>
      <c r="BH131" s="189">
        <f>IF(O131="sníž. přenesená",K131,0)</f>
        <v>0</v>
      </c>
      <c r="BI131" s="189">
        <f>IF(O131="nulová",K131,0)</f>
        <v>0</v>
      </c>
      <c r="BJ131" s="16" t="s">
        <v>23</v>
      </c>
      <c r="BK131" s="189">
        <f>ROUND(P131*H131,2)</f>
        <v>0</v>
      </c>
      <c r="BL131" s="16" t="s">
        <v>159</v>
      </c>
      <c r="BM131" s="16" t="s">
        <v>847</v>
      </c>
    </row>
    <row r="132" spans="2:65" s="1" customFormat="1" ht="16.5" customHeight="1">
      <c r="B132" s="32"/>
      <c r="C132" s="193" t="s">
        <v>282</v>
      </c>
      <c r="D132" s="193" t="s">
        <v>156</v>
      </c>
      <c r="E132" s="194" t="s">
        <v>848</v>
      </c>
      <c r="F132" s="195" t="s">
        <v>849</v>
      </c>
      <c r="G132" s="196" t="s">
        <v>150</v>
      </c>
      <c r="H132" s="197">
        <v>2</v>
      </c>
      <c r="I132" s="198"/>
      <c r="J132" s="199"/>
      <c r="K132" s="200">
        <f>ROUND(P132*H132,2)</f>
        <v>0</v>
      </c>
      <c r="L132" s="195" t="s">
        <v>151</v>
      </c>
      <c r="M132" s="201"/>
      <c r="N132" s="202" t="s">
        <v>21</v>
      </c>
      <c r="O132" s="185" t="s">
        <v>51</v>
      </c>
      <c r="P132" s="186">
        <f>I132+J132</f>
        <v>0</v>
      </c>
      <c r="Q132" s="186">
        <f>ROUND(I132*H132,2)</f>
        <v>0</v>
      </c>
      <c r="R132" s="186">
        <f>ROUND(J132*H132,2)</f>
        <v>0</v>
      </c>
      <c r="S132" s="57"/>
      <c r="T132" s="187">
        <f>S132*H132</f>
        <v>0</v>
      </c>
      <c r="U132" s="187">
        <v>2.4199999999999999E-2</v>
      </c>
      <c r="V132" s="187">
        <f>U132*H132</f>
        <v>4.8399999999999999E-2</v>
      </c>
      <c r="W132" s="187">
        <v>0</v>
      </c>
      <c r="X132" s="188">
        <f>W132*H132</f>
        <v>0</v>
      </c>
      <c r="AR132" s="16" t="s">
        <v>145</v>
      </c>
      <c r="AT132" s="16" t="s">
        <v>156</v>
      </c>
      <c r="AU132" s="16" t="s">
        <v>91</v>
      </c>
      <c r="AY132" s="16" t="s">
        <v>144</v>
      </c>
      <c r="BE132" s="189">
        <f>IF(O132="základní",K132,0)</f>
        <v>0</v>
      </c>
      <c r="BF132" s="189">
        <f>IF(O132="snížená",K132,0)</f>
        <v>0</v>
      </c>
      <c r="BG132" s="189">
        <f>IF(O132="zákl. přenesená",K132,0)</f>
        <v>0</v>
      </c>
      <c r="BH132" s="189">
        <f>IF(O132="sníž. přenesená",K132,0)</f>
        <v>0</v>
      </c>
      <c r="BI132" s="189">
        <f>IF(O132="nulová",K132,0)</f>
        <v>0</v>
      </c>
      <c r="BJ132" s="16" t="s">
        <v>23</v>
      </c>
      <c r="BK132" s="189">
        <f>ROUND(P132*H132,2)</f>
        <v>0</v>
      </c>
      <c r="BL132" s="16" t="s">
        <v>159</v>
      </c>
      <c r="BM132" s="16" t="s">
        <v>850</v>
      </c>
    </row>
    <row r="133" spans="2:65" s="1" customFormat="1" ht="16.5" customHeight="1">
      <c r="B133" s="32"/>
      <c r="C133" s="177" t="s">
        <v>28</v>
      </c>
      <c r="D133" s="177" t="s">
        <v>147</v>
      </c>
      <c r="E133" s="178" t="s">
        <v>851</v>
      </c>
      <c r="F133" s="179" t="s">
        <v>852</v>
      </c>
      <c r="G133" s="180" t="s">
        <v>225</v>
      </c>
      <c r="H133" s="181">
        <v>82.5</v>
      </c>
      <c r="I133" s="182"/>
      <c r="J133" s="182"/>
      <c r="K133" s="183">
        <f>ROUND(P133*H133,2)</f>
        <v>0</v>
      </c>
      <c r="L133" s="179" t="s">
        <v>151</v>
      </c>
      <c r="M133" s="36"/>
      <c r="N133" s="184" t="s">
        <v>21</v>
      </c>
      <c r="O133" s="185" t="s">
        <v>51</v>
      </c>
      <c r="P133" s="186">
        <f>I133+J133</f>
        <v>0</v>
      </c>
      <c r="Q133" s="186">
        <f>ROUND(I133*H133,2)</f>
        <v>0</v>
      </c>
      <c r="R133" s="186">
        <f>ROUND(J133*H133,2)</f>
        <v>0</v>
      </c>
      <c r="S133" s="57"/>
      <c r="T133" s="187">
        <f>S133*H133</f>
        <v>0</v>
      </c>
      <c r="U133" s="187">
        <v>0</v>
      </c>
      <c r="V133" s="187">
        <f>U133*H133</f>
        <v>0</v>
      </c>
      <c r="W133" s="187">
        <v>0</v>
      </c>
      <c r="X133" s="188">
        <f>W133*H133</f>
        <v>0</v>
      </c>
      <c r="AR133" s="16" t="s">
        <v>159</v>
      </c>
      <c r="AT133" s="16" t="s">
        <v>147</v>
      </c>
      <c r="AU133" s="16" t="s">
        <v>91</v>
      </c>
      <c r="AY133" s="16" t="s">
        <v>144</v>
      </c>
      <c r="BE133" s="189">
        <f>IF(O133="základní",K133,0)</f>
        <v>0</v>
      </c>
      <c r="BF133" s="189">
        <f>IF(O133="snížená",K133,0)</f>
        <v>0</v>
      </c>
      <c r="BG133" s="189">
        <f>IF(O133="zákl. přenesená",K133,0)</f>
        <v>0</v>
      </c>
      <c r="BH133" s="189">
        <f>IF(O133="sníž. přenesená",K133,0)</f>
        <v>0</v>
      </c>
      <c r="BI133" s="189">
        <f>IF(O133="nulová",K133,0)</f>
        <v>0</v>
      </c>
      <c r="BJ133" s="16" t="s">
        <v>23</v>
      </c>
      <c r="BK133" s="189">
        <f>ROUND(P133*H133,2)</f>
        <v>0</v>
      </c>
      <c r="BL133" s="16" t="s">
        <v>159</v>
      </c>
      <c r="BM133" s="16" t="s">
        <v>853</v>
      </c>
    </row>
    <row r="134" spans="2:65" s="1" customFormat="1" ht="68.25">
      <c r="B134" s="32"/>
      <c r="C134" s="33"/>
      <c r="D134" s="190" t="s">
        <v>153</v>
      </c>
      <c r="E134" s="33"/>
      <c r="F134" s="191" t="s">
        <v>505</v>
      </c>
      <c r="G134" s="33"/>
      <c r="H134" s="33"/>
      <c r="I134" s="101"/>
      <c r="J134" s="101"/>
      <c r="K134" s="33"/>
      <c r="L134" s="33"/>
      <c r="M134" s="36"/>
      <c r="N134" s="192"/>
      <c r="O134" s="57"/>
      <c r="P134" s="57"/>
      <c r="Q134" s="57"/>
      <c r="R134" s="57"/>
      <c r="S134" s="57"/>
      <c r="T134" s="57"/>
      <c r="U134" s="57"/>
      <c r="V134" s="57"/>
      <c r="W134" s="57"/>
      <c r="X134" s="58"/>
      <c r="AT134" s="16" t="s">
        <v>153</v>
      </c>
      <c r="AU134" s="16" t="s">
        <v>91</v>
      </c>
    </row>
    <row r="135" spans="2:65" s="1" customFormat="1" ht="16.5" customHeight="1">
      <c r="B135" s="32"/>
      <c r="C135" s="193" t="s">
        <v>213</v>
      </c>
      <c r="D135" s="193" t="s">
        <v>156</v>
      </c>
      <c r="E135" s="194" t="s">
        <v>854</v>
      </c>
      <c r="F135" s="195" t="s">
        <v>855</v>
      </c>
      <c r="G135" s="196" t="s">
        <v>225</v>
      </c>
      <c r="H135" s="197">
        <v>82.5</v>
      </c>
      <c r="I135" s="198"/>
      <c r="J135" s="199"/>
      <c r="K135" s="200">
        <f t="shared" ref="K135:K141" si="1">ROUND(P135*H135,2)</f>
        <v>0</v>
      </c>
      <c r="L135" s="195" t="s">
        <v>151</v>
      </c>
      <c r="M135" s="201"/>
      <c r="N135" s="202" t="s">
        <v>21</v>
      </c>
      <c r="O135" s="185" t="s">
        <v>51</v>
      </c>
      <c r="P135" s="186">
        <f t="shared" ref="P135:P141" si="2">I135+J135</f>
        <v>0</v>
      </c>
      <c r="Q135" s="186">
        <f t="shared" ref="Q135:Q141" si="3">ROUND(I135*H135,2)</f>
        <v>0</v>
      </c>
      <c r="R135" s="186">
        <f t="shared" ref="R135:R141" si="4">ROUND(J135*H135,2)</f>
        <v>0</v>
      </c>
      <c r="S135" s="57"/>
      <c r="T135" s="187">
        <f t="shared" ref="T135:T141" si="5">S135*H135</f>
        <v>0</v>
      </c>
      <c r="U135" s="187">
        <v>1.04E-2</v>
      </c>
      <c r="V135" s="187">
        <f t="shared" ref="V135:V141" si="6">U135*H135</f>
        <v>0.85799999999999998</v>
      </c>
      <c r="W135" s="187">
        <v>0</v>
      </c>
      <c r="X135" s="188">
        <f t="shared" ref="X135:X141" si="7">W135*H135</f>
        <v>0</v>
      </c>
      <c r="AR135" s="16" t="s">
        <v>145</v>
      </c>
      <c r="AT135" s="16" t="s">
        <v>156</v>
      </c>
      <c r="AU135" s="16" t="s">
        <v>91</v>
      </c>
      <c r="AY135" s="16" t="s">
        <v>144</v>
      </c>
      <c r="BE135" s="189">
        <f t="shared" ref="BE135:BE141" si="8">IF(O135="základní",K135,0)</f>
        <v>0</v>
      </c>
      <c r="BF135" s="189">
        <f t="shared" ref="BF135:BF141" si="9">IF(O135="snížená",K135,0)</f>
        <v>0</v>
      </c>
      <c r="BG135" s="189">
        <f t="shared" ref="BG135:BG141" si="10">IF(O135="zákl. přenesená",K135,0)</f>
        <v>0</v>
      </c>
      <c r="BH135" s="189">
        <f t="shared" ref="BH135:BH141" si="11">IF(O135="sníž. přenesená",K135,0)</f>
        <v>0</v>
      </c>
      <c r="BI135" s="189">
        <f t="shared" ref="BI135:BI141" si="12">IF(O135="nulová",K135,0)</f>
        <v>0</v>
      </c>
      <c r="BJ135" s="16" t="s">
        <v>23</v>
      </c>
      <c r="BK135" s="189">
        <f t="shared" ref="BK135:BK141" si="13">ROUND(P135*H135,2)</f>
        <v>0</v>
      </c>
      <c r="BL135" s="16" t="s">
        <v>159</v>
      </c>
      <c r="BM135" s="16" t="s">
        <v>856</v>
      </c>
    </row>
    <row r="136" spans="2:65" s="1" customFormat="1" ht="16.5" customHeight="1">
      <c r="B136" s="32"/>
      <c r="C136" s="177" t="s">
        <v>259</v>
      </c>
      <c r="D136" s="177" t="s">
        <v>147</v>
      </c>
      <c r="E136" s="178" t="s">
        <v>857</v>
      </c>
      <c r="F136" s="179" t="s">
        <v>858</v>
      </c>
      <c r="G136" s="180" t="s">
        <v>150</v>
      </c>
      <c r="H136" s="181">
        <v>3</v>
      </c>
      <c r="I136" s="182"/>
      <c r="J136" s="182"/>
      <c r="K136" s="183">
        <f t="shared" si="1"/>
        <v>0</v>
      </c>
      <c r="L136" s="179" t="s">
        <v>151</v>
      </c>
      <c r="M136" s="36"/>
      <c r="N136" s="184" t="s">
        <v>21</v>
      </c>
      <c r="O136" s="185" t="s">
        <v>51</v>
      </c>
      <c r="P136" s="186">
        <f t="shared" si="2"/>
        <v>0</v>
      </c>
      <c r="Q136" s="186">
        <f t="shared" si="3"/>
        <v>0</v>
      </c>
      <c r="R136" s="186">
        <f t="shared" si="4"/>
        <v>0</v>
      </c>
      <c r="S136" s="57"/>
      <c r="T136" s="187">
        <f t="shared" si="5"/>
        <v>0</v>
      </c>
      <c r="U136" s="187">
        <v>0</v>
      </c>
      <c r="V136" s="187">
        <f t="shared" si="6"/>
        <v>0</v>
      </c>
      <c r="W136" s="187">
        <v>0</v>
      </c>
      <c r="X136" s="188">
        <f t="shared" si="7"/>
        <v>0</v>
      </c>
      <c r="AR136" s="16" t="s">
        <v>159</v>
      </c>
      <c r="AT136" s="16" t="s">
        <v>147</v>
      </c>
      <c r="AU136" s="16" t="s">
        <v>91</v>
      </c>
      <c r="AY136" s="16" t="s">
        <v>144</v>
      </c>
      <c r="BE136" s="189">
        <f t="shared" si="8"/>
        <v>0</v>
      </c>
      <c r="BF136" s="189">
        <f t="shared" si="9"/>
        <v>0</v>
      </c>
      <c r="BG136" s="189">
        <f t="shared" si="10"/>
        <v>0</v>
      </c>
      <c r="BH136" s="189">
        <f t="shared" si="11"/>
        <v>0</v>
      </c>
      <c r="BI136" s="189">
        <f t="shared" si="12"/>
        <v>0</v>
      </c>
      <c r="BJ136" s="16" t="s">
        <v>23</v>
      </c>
      <c r="BK136" s="189">
        <f t="shared" si="13"/>
        <v>0</v>
      </c>
      <c r="BL136" s="16" t="s">
        <v>159</v>
      </c>
      <c r="BM136" s="16" t="s">
        <v>859</v>
      </c>
    </row>
    <row r="137" spans="2:65" s="1" customFormat="1" ht="16.5" customHeight="1">
      <c r="B137" s="32"/>
      <c r="C137" s="193" t="s">
        <v>263</v>
      </c>
      <c r="D137" s="193" t="s">
        <v>156</v>
      </c>
      <c r="E137" s="194" t="s">
        <v>860</v>
      </c>
      <c r="F137" s="195" t="s">
        <v>861</v>
      </c>
      <c r="G137" s="196" t="s">
        <v>150</v>
      </c>
      <c r="H137" s="197">
        <v>1</v>
      </c>
      <c r="I137" s="198"/>
      <c r="J137" s="199"/>
      <c r="K137" s="200">
        <f t="shared" si="1"/>
        <v>0</v>
      </c>
      <c r="L137" s="195" t="s">
        <v>151</v>
      </c>
      <c r="M137" s="201"/>
      <c r="N137" s="202" t="s">
        <v>21</v>
      </c>
      <c r="O137" s="185" t="s">
        <v>51</v>
      </c>
      <c r="P137" s="186">
        <f t="shared" si="2"/>
        <v>0</v>
      </c>
      <c r="Q137" s="186">
        <f t="shared" si="3"/>
        <v>0</v>
      </c>
      <c r="R137" s="186">
        <f t="shared" si="4"/>
        <v>0</v>
      </c>
      <c r="S137" s="57"/>
      <c r="T137" s="187">
        <f t="shared" si="5"/>
        <v>0</v>
      </c>
      <c r="U137" s="187">
        <v>1.15E-2</v>
      </c>
      <c r="V137" s="187">
        <f t="shared" si="6"/>
        <v>1.15E-2</v>
      </c>
      <c r="W137" s="187">
        <v>0</v>
      </c>
      <c r="X137" s="188">
        <f t="shared" si="7"/>
        <v>0</v>
      </c>
      <c r="AR137" s="16" t="s">
        <v>145</v>
      </c>
      <c r="AT137" s="16" t="s">
        <v>156</v>
      </c>
      <c r="AU137" s="16" t="s">
        <v>91</v>
      </c>
      <c r="AY137" s="16" t="s">
        <v>144</v>
      </c>
      <c r="BE137" s="189">
        <f t="shared" si="8"/>
        <v>0</v>
      </c>
      <c r="BF137" s="189">
        <f t="shared" si="9"/>
        <v>0</v>
      </c>
      <c r="BG137" s="189">
        <f t="shared" si="10"/>
        <v>0</v>
      </c>
      <c r="BH137" s="189">
        <f t="shared" si="11"/>
        <v>0</v>
      </c>
      <c r="BI137" s="189">
        <f t="shared" si="12"/>
        <v>0</v>
      </c>
      <c r="BJ137" s="16" t="s">
        <v>23</v>
      </c>
      <c r="BK137" s="189">
        <f t="shared" si="13"/>
        <v>0</v>
      </c>
      <c r="BL137" s="16" t="s">
        <v>159</v>
      </c>
      <c r="BM137" s="16" t="s">
        <v>862</v>
      </c>
    </row>
    <row r="138" spans="2:65" s="1" customFormat="1" ht="16.5" customHeight="1">
      <c r="B138" s="32"/>
      <c r="C138" s="193" t="s">
        <v>8</v>
      </c>
      <c r="D138" s="193" t="s">
        <v>156</v>
      </c>
      <c r="E138" s="194" t="s">
        <v>863</v>
      </c>
      <c r="F138" s="195" t="s">
        <v>864</v>
      </c>
      <c r="G138" s="196" t="s">
        <v>150</v>
      </c>
      <c r="H138" s="197">
        <v>2</v>
      </c>
      <c r="I138" s="198"/>
      <c r="J138" s="199"/>
      <c r="K138" s="200">
        <f t="shared" si="1"/>
        <v>0</v>
      </c>
      <c r="L138" s="195" t="s">
        <v>151</v>
      </c>
      <c r="M138" s="201"/>
      <c r="N138" s="202" t="s">
        <v>21</v>
      </c>
      <c r="O138" s="185" t="s">
        <v>51</v>
      </c>
      <c r="P138" s="186">
        <f t="shared" si="2"/>
        <v>0</v>
      </c>
      <c r="Q138" s="186">
        <f t="shared" si="3"/>
        <v>0</v>
      </c>
      <c r="R138" s="186">
        <f t="shared" si="4"/>
        <v>0</v>
      </c>
      <c r="S138" s="57"/>
      <c r="T138" s="187">
        <f t="shared" si="5"/>
        <v>0</v>
      </c>
      <c r="U138" s="187">
        <v>1.03E-2</v>
      </c>
      <c r="V138" s="187">
        <f t="shared" si="6"/>
        <v>2.06E-2</v>
      </c>
      <c r="W138" s="187">
        <v>0</v>
      </c>
      <c r="X138" s="188">
        <f t="shared" si="7"/>
        <v>0</v>
      </c>
      <c r="AR138" s="16" t="s">
        <v>145</v>
      </c>
      <c r="AT138" s="16" t="s">
        <v>156</v>
      </c>
      <c r="AU138" s="16" t="s">
        <v>91</v>
      </c>
      <c r="AY138" s="16" t="s">
        <v>144</v>
      </c>
      <c r="BE138" s="189">
        <f t="shared" si="8"/>
        <v>0</v>
      </c>
      <c r="BF138" s="189">
        <f t="shared" si="9"/>
        <v>0</v>
      </c>
      <c r="BG138" s="189">
        <f t="shared" si="10"/>
        <v>0</v>
      </c>
      <c r="BH138" s="189">
        <f t="shared" si="11"/>
        <v>0</v>
      </c>
      <c r="BI138" s="189">
        <f t="shared" si="12"/>
        <v>0</v>
      </c>
      <c r="BJ138" s="16" t="s">
        <v>23</v>
      </c>
      <c r="BK138" s="189">
        <f t="shared" si="13"/>
        <v>0</v>
      </c>
      <c r="BL138" s="16" t="s">
        <v>159</v>
      </c>
      <c r="BM138" s="16" t="s">
        <v>865</v>
      </c>
    </row>
    <row r="139" spans="2:65" s="1" customFormat="1" ht="16.5" customHeight="1">
      <c r="B139" s="32"/>
      <c r="C139" s="193" t="s">
        <v>255</v>
      </c>
      <c r="D139" s="193" t="s">
        <v>156</v>
      </c>
      <c r="E139" s="194" t="s">
        <v>537</v>
      </c>
      <c r="F139" s="195" t="s">
        <v>538</v>
      </c>
      <c r="G139" s="196" t="s">
        <v>150</v>
      </c>
      <c r="H139" s="197">
        <v>3</v>
      </c>
      <c r="I139" s="198"/>
      <c r="J139" s="199"/>
      <c r="K139" s="200">
        <f t="shared" si="1"/>
        <v>0</v>
      </c>
      <c r="L139" s="195" t="s">
        <v>21</v>
      </c>
      <c r="M139" s="201"/>
      <c r="N139" s="202" t="s">
        <v>21</v>
      </c>
      <c r="O139" s="185" t="s">
        <v>51</v>
      </c>
      <c r="P139" s="186">
        <f t="shared" si="2"/>
        <v>0</v>
      </c>
      <c r="Q139" s="186">
        <f t="shared" si="3"/>
        <v>0</v>
      </c>
      <c r="R139" s="186">
        <f t="shared" si="4"/>
        <v>0</v>
      </c>
      <c r="S139" s="57"/>
      <c r="T139" s="187">
        <f t="shared" si="5"/>
        <v>0</v>
      </c>
      <c r="U139" s="187">
        <v>0</v>
      </c>
      <c r="V139" s="187">
        <f t="shared" si="6"/>
        <v>0</v>
      </c>
      <c r="W139" s="187">
        <v>0</v>
      </c>
      <c r="X139" s="188">
        <f t="shared" si="7"/>
        <v>0</v>
      </c>
      <c r="AR139" s="16" t="s">
        <v>145</v>
      </c>
      <c r="AT139" s="16" t="s">
        <v>156</v>
      </c>
      <c r="AU139" s="16" t="s">
        <v>91</v>
      </c>
      <c r="AY139" s="16" t="s">
        <v>144</v>
      </c>
      <c r="BE139" s="189">
        <f t="shared" si="8"/>
        <v>0</v>
      </c>
      <c r="BF139" s="189">
        <f t="shared" si="9"/>
        <v>0</v>
      </c>
      <c r="BG139" s="189">
        <f t="shared" si="10"/>
        <v>0</v>
      </c>
      <c r="BH139" s="189">
        <f t="shared" si="11"/>
        <v>0</v>
      </c>
      <c r="BI139" s="189">
        <f t="shared" si="12"/>
        <v>0</v>
      </c>
      <c r="BJ139" s="16" t="s">
        <v>23</v>
      </c>
      <c r="BK139" s="189">
        <f t="shared" si="13"/>
        <v>0</v>
      </c>
      <c r="BL139" s="16" t="s">
        <v>159</v>
      </c>
      <c r="BM139" s="16" t="s">
        <v>866</v>
      </c>
    </row>
    <row r="140" spans="2:65" s="1" customFormat="1" ht="16.5" customHeight="1">
      <c r="B140" s="32"/>
      <c r="C140" s="177" t="s">
        <v>270</v>
      </c>
      <c r="D140" s="177" t="s">
        <v>147</v>
      </c>
      <c r="E140" s="178" t="s">
        <v>867</v>
      </c>
      <c r="F140" s="179" t="s">
        <v>868</v>
      </c>
      <c r="G140" s="180" t="s">
        <v>150</v>
      </c>
      <c r="H140" s="181">
        <v>2</v>
      </c>
      <c r="I140" s="182"/>
      <c r="J140" s="182"/>
      <c r="K140" s="183">
        <f t="shared" si="1"/>
        <v>0</v>
      </c>
      <c r="L140" s="179" t="s">
        <v>151</v>
      </c>
      <c r="M140" s="36"/>
      <c r="N140" s="184" t="s">
        <v>21</v>
      </c>
      <c r="O140" s="185" t="s">
        <v>51</v>
      </c>
      <c r="P140" s="186">
        <f t="shared" si="2"/>
        <v>0</v>
      </c>
      <c r="Q140" s="186">
        <f t="shared" si="3"/>
        <v>0</v>
      </c>
      <c r="R140" s="186">
        <f t="shared" si="4"/>
        <v>0</v>
      </c>
      <c r="S140" s="57"/>
      <c r="T140" s="187">
        <f t="shared" si="5"/>
        <v>0</v>
      </c>
      <c r="U140" s="187">
        <v>0</v>
      </c>
      <c r="V140" s="187">
        <f t="shared" si="6"/>
        <v>0</v>
      </c>
      <c r="W140" s="187">
        <v>0</v>
      </c>
      <c r="X140" s="188">
        <f t="shared" si="7"/>
        <v>0</v>
      </c>
      <c r="AR140" s="16" t="s">
        <v>159</v>
      </c>
      <c r="AT140" s="16" t="s">
        <v>147</v>
      </c>
      <c r="AU140" s="16" t="s">
        <v>91</v>
      </c>
      <c r="AY140" s="16" t="s">
        <v>144</v>
      </c>
      <c r="BE140" s="189">
        <f t="shared" si="8"/>
        <v>0</v>
      </c>
      <c r="BF140" s="189">
        <f t="shared" si="9"/>
        <v>0</v>
      </c>
      <c r="BG140" s="189">
        <f t="shared" si="10"/>
        <v>0</v>
      </c>
      <c r="BH140" s="189">
        <f t="shared" si="11"/>
        <v>0</v>
      </c>
      <c r="BI140" s="189">
        <f t="shared" si="12"/>
        <v>0</v>
      </c>
      <c r="BJ140" s="16" t="s">
        <v>23</v>
      </c>
      <c r="BK140" s="189">
        <f t="shared" si="13"/>
        <v>0</v>
      </c>
      <c r="BL140" s="16" t="s">
        <v>159</v>
      </c>
      <c r="BM140" s="16" t="s">
        <v>869</v>
      </c>
    </row>
    <row r="141" spans="2:65" s="1" customFormat="1" ht="16.5" customHeight="1">
      <c r="B141" s="32"/>
      <c r="C141" s="193" t="s">
        <v>274</v>
      </c>
      <c r="D141" s="193" t="s">
        <v>156</v>
      </c>
      <c r="E141" s="194" t="s">
        <v>870</v>
      </c>
      <c r="F141" s="195" t="s">
        <v>871</v>
      </c>
      <c r="G141" s="196" t="s">
        <v>150</v>
      </c>
      <c r="H141" s="197">
        <v>2</v>
      </c>
      <c r="I141" s="198"/>
      <c r="J141" s="199"/>
      <c r="K141" s="200">
        <f t="shared" si="1"/>
        <v>0</v>
      </c>
      <c r="L141" s="195" t="s">
        <v>151</v>
      </c>
      <c r="M141" s="201"/>
      <c r="N141" s="202" t="s">
        <v>21</v>
      </c>
      <c r="O141" s="185" t="s">
        <v>51</v>
      </c>
      <c r="P141" s="186">
        <f t="shared" si="2"/>
        <v>0</v>
      </c>
      <c r="Q141" s="186">
        <f t="shared" si="3"/>
        <v>0</v>
      </c>
      <c r="R141" s="186">
        <f t="shared" si="4"/>
        <v>0</v>
      </c>
      <c r="S141" s="57"/>
      <c r="T141" s="187">
        <f t="shared" si="5"/>
        <v>0</v>
      </c>
      <c r="U141" s="187">
        <v>2.2000000000000001E-3</v>
      </c>
      <c r="V141" s="187">
        <f t="shared" si="6"/>
        <v>4.4000000000000003E-3</v>
      </c>
      <c r="W141" s="187">
        <v>0</v>
      </c>
      <c r="X141" s="188">
        <f t="shared" si="7"/>
        <v>0</v>
      </c>
      <c r="AR141" s="16" t="s">
        <v>145</v>
      </c>
      <c r="AT141" s="16" t="s">
        <v>156</v>
      </c>
      <c r="AU141" s="16" t="s">
        <v>91</v>
      </c>
      <c r="AY141" s="16" t="s">
        <v>144</v>
      </c>
      <c r="BE141" s="189">
        <f t="shared" si="8"/>
        <v>0</v>
      </c>
      <c r="BF141" s="189">
        <f t="shared" si="9"/>
        <v>0</v>
      </c>
      <c r="BG141" s="189">
        <f t="shared" si="10"/>
        <v>0</v>
      </c>
      <c r="BH141" s="189">
        <f t="shared" si="11"/>
        <v>0</v>
      </c>
      <c r="BI141" s="189">
        <f t="shared" si="12"/>
        <v>0</v>
      </c>
      <c r="BJ141" s="16" t="s">
        <v>23</v>
      </c>
      <c r="BK141" s="189">
        <f t="shared" si="13"/>
        <v>0</v>
      </c>
      <c r="BL141" s="16" t="s">
        <v>159</v>
      </c>
      <c r="BM141" s="16" t="s">
        <v>872</v>
      </c>
    </row>
    <row r="142" spans="2:65" s="1" customFormat="1" ht="19.5">
      <c r="B142" s="32"/>
      <c r="C142" s="33"/>
      <c r="D142" s="190" t="s">
        <v>427</v>
      </c>
      <c r="E142" s="33"/>
      <c r="F142" s="191" t="s">
        <v>873</v>
      </c>
      <c r="G142" s="33"/>
      <c r="H142" s="33"/>
      <c r="I142" s="101"/>
      <c r="J142" s="101"/>
      <c r="K142" s="33"/>
      <c r="L142" s="33"/>
      <c r="M142" s="36"/>
      <c r="N142" s="192"/>
      <c r="O142" s="57"/>
      <c r="P142" s="57"/>
      <c r="Q142" s="57"/>
      <c r="R142" s="57"/>
      <c r="S142" s="57"/>
      <c r="T142" s="57"/>
      <c r="U142" s="57"/>
      <c r="V142" s="57"/>
      <c r="W142" s="57"/>
      <c r="X142" s="58"/>
      <c r="AT142" s="16" t="s">
        <v>427</v>
      </c>
      <c r="AU142" s="16" t="s">
        <v>91</v>
      </c>
    </row>
    <row r="143" spans="2:65" s="1" customFormat="1" ht="16.5" customHeight="1">
      <c r="B143" s="32"/>
      <c r="C143" s="177" t="s">
        <v>314</v>
      </c>
      <c r="D143" s="177" t="s">
        <v>147</v>
      </c>
      <c r="E143" s="178" t="s">
        <v>874</v>
      </c>
      <c r="F143" s="179" t="s">
        <v>875</v>
      </c>
      <c r="G143" s="180" t="s">
        <v>150</v>
      </c>
      <c r="H143" s="181">
        <v>1</v>
      </c>
      <c r="I143" s="182"/>
      <c r="J143" s="182"/>
      <c r="K143" s="183">
        <f>ROUND(P143*H143,2)</f>
        <v>0</v>
      </c>
      <c r="L143" s="179" t="s">
        <v>489</v>
      </c>
      <c r="M143" s="36"/>
      <c r="N143" s="184" t="s">
        <v>21</v>
      </c>
      <c r="O143" s="185" t="s">
        <v>51</v>
      </c>
      <c r="P143" s="186">
        <f>I143+J143</f>
        <v>0</v>
      </c>
      <c r="Q143" s="186">
        <f>ROUND(I143*H143,2)</f>
        <v>0</v>
      </c>
      <c r="R143" s="186">
        <f>ROUND(J143*H143,2)</f>
        <v>0</v>
      </c>
      <c r="S143" s="57"/>
      <c r="T143" s="187">
        <f>S143*H143</f>
        <v>0</v>
      </c>
      <c r="U143" s="187">
        <v>2.9299999999999999E-3</v>
      </c>
      <c r="V143" s="187">
        <f>U143*H143</f>
        <v>2.9299999999999999E-3</v>
      </c>
      <c r="W143" s="187">
        <v>0</v>
      </c>
      <c r="X143" s="188">
        <f>W143*H143</f>
        <v>0</v>
      </c>
      <c r="AR143" s="16" t="s">
        <v>159</v>
      </c>
      <c r="AT143" s="16" t="s">
        <v>147</v>
      </c>
      <c r="AU143" s="16" t="s">
        <v>91</v>
      </c>
      <c r="AY143" s="16" t="s">
        <v>144</v>
      </c>
      <c r="BE143" s="189">
        <f>IF(O143="základní",K143,0)</f>
        <v>0</v>
      </c>
      <c r="BF143" s="189">
        <f>IF(O143="snížená",K143,0)</f>
        <v>0</v>
      </c>
      <c r="BG143" s="189">
        <f>IF(O143="zákl. přenesená",K143,0)</f>
        <v>0</v>
      </c>
      <c r="BH143" s="189">
        <f>IF(O143="sníž. přenesená",K143,0)</f>
        <v>0</v>
      </c>
      <c r="BI143" s="189">
        <f>IF(O143="nulová",K143,0)</f>
        <v>0</v>
      </c>
      <c r="BJ143" s="16" t="s">
        <v>23</v>
      </c>
      <c r="BK143" s="189">
        <f>ROUND(P143*H143,2)</f>
        <v>0</v>
      </c>
      <c r="BL143" s="16" t="s">
        <v>159</v>
      </c>
      <c r="BM143" s="16" t="s">
        <v>876</v>
      </c>
    </row>
    <row r="144" spans="2:65" s="1" customFormat="1" ht="16.5" customHeight="1">
      <c r="B144" s="32"/>
      <c r="C144" s="193" t="s">
        <v>318</v>
      </c>
      <c r="D144" s="193" t="s">
        <v>156</v>
      </c>
      <c r="E144" s="194" t="s">
        <v>877</v>
      </c>
      <c r="F144" s="195" t="s">
        <v>878</v>
      </c>
      <c r="G144" s="196" t="s">
        <v>150</v>
      </c>
      <c r="H144" s="197">
        <v>1</v>
      </c>
      <c r="I144" s="198"/>
      <c r="J144" s="199"/>
      <c r="K144" s="200">
        <f>ROUND(P144*H144,2)</f>
        <v>0</v>
      </c>
      <c r="L144" s="195" t="s">
        <v>21</v>
      </c>
      <c r="M144" s="201"/>
      <c r="N144" s="202" t="s">
        <v>21</v>
      </c>
      <c r="O144" s="185" t="s">
        <v>51</v>
      </c>
      <c r="P144" s="186">
        <f>I144+J144</f>
        <v>0</v>
      </c>
      <c r="Q144" s="186">
        <f>ROUND(I144*H144,2)</f>
        <v>0</v>
      </c>
      <c r="R144" s="186">
        <f>ROUND(J144*H144,2)</f>
        <v>0</v>
      </c>
      <c r="S144" s="57"/>
      <c r="T144" s="187">
        <f>S144*H144</f>
        <v>0</v>
      </c>
      <c r="U144" s="187">
        <v>6.5000000000000002E-2</v>
      </c>
      <c r="V144" s="187">
        <f>U144*H144</f>
        <v>6.5000000000000002E-2</v>
      </c>
      <c r="W144" s="187">
        <v>0</v>
      </c>
      <c r="X144" s="188">
        <f>W144*H144</f>
        <v>0</v>
      </c>
      <c r="AR144" s="16" t="s">
        <v>145</v>
      </c>
      <c r="AT144" s="16" t="s">
        <v>156</v>
      </c>
      <c r="AU144" s="16" t="s">
        <v>91</v>
      </c>
      <c r="AY144" s="16" t="s">
        <v>144</v>
      </c>
      <c r="BE144" s="189">
        <f>IF(O144="základní",K144,0)</f>
        <v>0</v>
      </c>
      <c r="BF144" s="189">
        <f>IF(O144="snížená",K144,0)</f>
        <v>0</v>
      </c>
      <c r="BG144" s="189">
        <f>IF(O144="zákl. přenesená",K144,0)</f>
        <v>0</v>
      </c>
      <c r="BH144" s="189">
        <f>IF(O144="sníž. přenesená",K144,0)</f>
        <v>0</v>
      </c>
      <c r="BI144" s="189">
        <f>IF(O144="nulová",K144,0)</f>
        <v>0</v>
      </c>
      <c r="BJ144" s="16" t="s">
        <v>23</v>
      </c>
      <c r="BK144" s="189">
        <f>ROUND(P144*H144,2)</f>
        <v>0</v>
      </c>
      <c r="BL144" s="16" t="s">
        <v>159</v>
      </c>
      <c r="BM144" s="16" t="s">
        <v>879</v>
      </c>
    </row>
    <row r="145" spans="2:65" s="1" customFormat="1" ht="16.5" customHeight="1">
      <c r="B145" s="32"/>
      <c r="C145" s="177" t="s">
        <v>294</v>
      </c>
      <c r="D145" s="177" t="s">
        <v>147</v>
      </c>
      <c r="E145" s="178" t="s">
        <v>223</v>
      </c>
      <c r="F145" s="179" t="s">
        <v>545</v>
      </c>
      <c r="G145" s="180" t="s">
        <v>225</v>
      </c>
      <c r="H145" s="181">
        <v>82.5</v>
      </c>
      <c r="I145" s="182"/>
      <c r="J145" s="182"/>
      <c r="K145" s="183">
        <f>ROUND(P145*H145,2)</f>
        <v>0</v>
      </c>
      <c r="L145" s="179" t="s">
        <v>151</v>
      </c>
      <c r="M145" s="36"/>
      <c r="N145" s="184" t="s">
        <v>21</v>
      </c>
      <c r="O145" s="185" t="s">
        <v>51</v>
      </c>
      <c r="P145" s="186">
        <f>I145+J145</f>
        <v>0</v>
      </c>
      <c r="Q145" s="186">
        <f>ROUND(I145*H145,2)</f>
        <v>0</v>
      </c>
      <c r="R145" s="186">
        <f>ROUND(J145*H145,2)</f>
        <v>0</v>
      </c>
      <c r="S145" s="57"/>
      <c r="T145" s="187">
        <f>S145*H145</f>
        <v>0</v>
      </c>
      <c r="U145" s="187">
        <v>0</v>
      </c>
      <c r="V145" s="187">
        <f>U145*H145</f>
        <v>0</v>
      </c>
      <c r="W145" s="187">
        <v>0</v>
      </c>
      <c r="X145" s="188">
        <f>W145*H145</f>
        <v>0</v>
      </c>
      <c r="AR145" s="16" t="s">
        <v>159</v>
      </c>
      <c r="AT145" s="16" t="s">
        <v>147</v>
      </c>
      <c r="AU145" s="16" t="s">
        <v>91</v>
      </c>
      <c r="AY145" s="16" t="s">
        <v>144</v>
      </c>
      <c r="BE145" s="189">
        <f>IF(O145="základní",K145,0)</f>
        <v>0</v>
      </c>
      <c r="BF145" s="189">
        <f>IF(O145="snížená",K145,0)</f>
        <v>0</v>
      </c>
      <c r="BG145" s="189">
        <f>IF(O145="zákl. přenesená",K145,0)</f>
        <v>0</v>
      </c>
      <c r="BH145" s="189">
        <f>IF(O145="sníž. přenesená",K145,0)</f>
        <v>0</v>
      </c>
      <c r="BI145" s="189">
        <f>IF(O145="nulová",K145,0)</f>
        <v>0</v>
      </c>
      <c r="BJ145" s="16" t="s">
        <v>23</v>
      </c>
      <c r="BK145" s="189">
        <f>ROUND(P145*H145,2)</f>
        <v>0</v>
      </c>
      <c r="BL145" s="16" t="s">
        <v>159</v>
      </c>
      <c r="BM145" s="16" t="s">
        <v>880</v>
      </c>
    </row>
    <row r="146" spans="2:65" s="1" customFormat="1" ht="87.75">
      <c r="B146" s="32"/>
      <c r="C146" s="33"/>
      <c r="D146" s="190" t="s">
        <v>153</v>
      </c>
      <c r="E146" s="33"/>
      <c r="F146" s="191" t="s">
        <v>227</v>
      </c>
      <c r="G146" s="33"/>
      <c r="H146" s="33"/>
      <c r="I146" s="101"/>
      <c r="J146" s="101"/>
      <c r="K146" s="33"/>
      <c r="L146" s="33"/>
      <c r="M146" s="36"/>
      <c r="N146" s="192"/>
      <c r="O146" s="57"/>
      <c r="P146" s="57"/>
      <c r="Q146" s="57"/>
      <c r="R146" s="57"/>
      <c r="S146" s="57"/>
      <c r="T146" s="57"/>
      <c r="U146" s="57"/>
      <c r="V146" s="57"/>
      <c r="W146" s="57"/>
      <c r="X146" s="58"/>
      <c r="AT146" s="16" t="s">
        <v>153</v>
      </c>
      <c r="AU146" s="16" t="s">
        <v>91</v>
      </c>
    </row>
    <row r="147" spans="2:65" s="1" customFormat="1" ht="16.5" customHeight="1">
      <c r="B147" s="32"/>
      <c r="C147" s="177" t="s">
        <v>302</v>
      </c>
      <c r="D147" s="177" t="s">
        <v>147</v>
      </c>
      <c r="E147" s="178" t="s">
        <v>229</v>
      </c>
      <c r="F147" s="179" t="s">
        <v>230</v>
      </c>
      <c r="G147" s="180" t="s">
        <v>225</v>
      </c>
      <c r="H147" s="181">
        <v>82.5</v>
      </c>
      <c r="I147" s="182"/>
      <c r="J147" s="182"/>
      <c r="K147" s="183">
        <f>ROUND(P147*H147,2)</f>
        <v>0</v>
      </c>
      <c r="L147" s="179" t="s">
        <v>151</v>
      </c>
      <c r="M147" s="36"/>
      <c r="N147" s="184" t="s">
        <v>21</v>
      </c>
      <c r="O147" s="185" t="s">
        <v>51</v>
      </c>
      <c r="P147" s="186">
        <f>I147+J147</f>
        <v>0</v>
      </c>
      <c r="Q147" s="186">
        <f>ROUND(I147*H147,2)</f>
        <v>0</v>
      </c>
      <c r="R147" s="186">
        <f>ROUND(J147*H147,2)</f>
        <v>0</v>
      </c>
      <c r="S147" s="57"/>
      <c r="T147" s="187">
        <f>S147*H147</f>
        <v>0</v>
      </c>
      <c r="U147" s="187">
        <v>0</v>
      </c>
      <c r="V147" s="187">
        <f>U147*H147</f>
        <v>0</v>
      </c>
      <c r="W147" s="187">
        <v>0</v>
      </c>
      <c r="X147" s="188">
        <f>W147*H147</f>
        <v>0</v>
      </c>
      <c r="AR147" s="16" t="s">
        <v>159</v>
      </c>
      <c r="AT147" s="16" t="s">
        <v>147</v>
      </c>
      <c r="AU147" s="16" t="s">
        <v>91</v>
      </c>
      <c r="AY147" s="16" t="s">
        <v>144</v>
      </c>
      <c r="BE147" s="189">
        <f>IF(O147="základní",K147,0)</f>
        <v>0</v>
      </c>
      <c r="BF147" s="189">
        <f>IF(O147="snížená",K147,0)</f>
        <v>0</v>
      </c>
      <c r="BG147" s="189">
        <f>IF(O147="zákl. přenesená",K147,0)</f>
        <v>0</v>
      </c>
      <c r="BH147" s="189">
        <f>IF(O147="sníž. přenesená",K147,0)</f>
        <v>0</v>
      </c>
      <c r="BI147" s="189">
        <f>IF(O147="nulová",K147,0)</f>
        <v>0</v>
      </c>
      <c r="BJ147" s="16" t="s">
        <v>23</v>
      </c>
      <c r="BK147" s="189">
        <f>ROUND(P147*H147,2)</f>
        <v>0</v>
      </c>
      <c r="BL147" s="16" t="s">
        <v>159</v>
      </c>
      <c r="BM147" s="16" t="s">
        <v>881</v>
      </c>
    </row>
    <row r="148" spans="2:65" s="1" customFormat="1" ht="29.25">
      <c r="B148" s="32"/>
      <c r="C148" s="33"/>
      <c r="D148" s="190" t="s">
        <v>153</v>
      </c>
      <c r="E148" s="33"/>
      <c r="F148" s="191" t="s">
        <v>244</v>
      </c>
      <c r="G148" s="33"/>
      <c r="H148" s="33"/>
      <c r="I148" s="101"/>
      <c r="J148" s="101"/>
      <c r="K148" s="33"/>
      <c r="L148" s="33"/>
      <c r="M148" s="36"/>
      <c r="N148" s="192"/>
      <c r="O148" s="57"/>
      <c r="P148" s="57"/>
      <c r="Q148" s="57"/>
      <c r="R148" s="57"/>
      <c r="S148" s="57"/>
      <c r="T148" s="57"/>
      <c r="U148" s="57"/>
      <c r="V148" s="57"/>
      <c r="W148" s="57"/>
      <c r="X148" s="58"/>
      <c r="AT148" s="16" t="s">
        <v>153</v>
      </c>
      <c r="AU148" s="16" t="s">
        <v>91</v>
      </c>
    </row>
    <row r="149" spans="2:65" s="1" customFormat="1" ht="16.5" customHeight="1">
      <c r="B149" s="32"/>
      <c r="C149" s="177" t="s">
        <v>298</v>
      </c>
      <c r="D149" s="177" t="s">
        <v>147</v>
      </c>
      <c r="E149" s="178" t="s">
        <v>233</v>
      </c>
      <c r="F149" s="179" t="s">
        <v>550</v>
      </c>
      <c r="G149" s="180" t="s">
        <v>150</v>
      </c>
      <c r="H149" s="181">
        <v>4</v>
      </c>
      <c r="I149" s="182"/>
      <c r="J149" s="182"/>
      <c r="K149" s="183">
        <f>ROUND(P149*H149,2)</f>
        <v>0</v>
      </c>
      <c r="L149" s="179" t="s">
        <v>151</v>
      </c>
      <c r="M149" s="36"/>
      <c r="N149" s="184" t="s">
        <v>21</v>
      </c>
      <c r="O149" s="185" t="s">
        <v>51</v>
      </c>
      <c r="P149" s="186">
        <f>I149+J149</f>
        <v>0</v>
      </c>
      <c r="Q149" s="186">
        <f>ROUND(I149*H149,2)</f>
        <v>0</v>
      </c>
      <c r="R149" s="186">
        <f>ROUND(J149*H149,2)</f>
        <v>0</v>
      </c>
      <c r="S149" s="57"/>
      <c r="T149" s="187">
        <f>S149*H149</f>
        <v>0</v>
      </c>
      <c r="U149" s="187">
        <v>0.46009</v>
      </c>
      <c r="V149" s="187">
        <f>U149*H149</f>
        <v>1.84036</v>
      </c>
      <c r="W149" s="187">
        <v>0</v>
      </c>
      <c r="X149" s="188">
        <f>W149*H149</f>
        <v>0</v>
      </c>
      <c r="AR149" s="16" t="s">
        <v>159</v>
      </c>
      <c r="AT149" s="16" t="s">
        <v>147</v>
      </c>
      <c r="AU149" s="16" t="s">
        <v>91</v>
      </c>
      <c r="AY149" s="16" t="s">
        <v>144</v>
      </c>
      <c r="BE149" s="189">
        <f>IF(O149="základní",K149,0)</f>
        <v>0</v>
      </c>
      <c r="BF149" s="189">
        <f>IF(O149="snížená",K149,0)</f>
        <v>0</v>
      </c>
      <c r="BG149" s="189">
        <f>IF(O149="zákl. přenesená",K149,0)</f>
        <v>0</v>
      </c>
      <c r="BH149" s="189">
        <f>IF(O149="sníž. přenesená",K149,0)</f>
        <v>0</v>
      </c>
      <c r="BI149" s="189">
        <f>IF(O149="nulová",K149,0)</f>
        <v>0</v>
      </c>
      <c r="BJ149" s="16" t="s">
        <v>23</v>
      </c>
      <c r="BK149" s="189">
        <f>ROUND(P149*H149,2)</f>
        <v>0</v>
      </c>
      <c r="BL149" s="16" t="s">
        <v>159</v>
      </c>
      <c r="BM149" s="16" t="s">
        <v>882</v>
      </c>
    </row>
    <row r="150" spans="2:65" s="1" customFormat="1" ht="87.75">
      <c r="B150" s="32"/>
      <c r="C150" s="33"/>
      <c r="D150" s="190" t="s">
        <v>153</v>
      </c>
      <c r="E150" s="33"/>
      <c r="F150" s="191" t="s">
        <v>227</v>
      </c>
      <c r="G150" s="33"/>
      <c r="H150" s="33"/>
      <c r="I150" s="101"/>
      <c r="J150" s="101"/>
      <c r="K150" s="33"/>
      <c r="L150" s="33"/>
      <c r="M150" s="36"/>
      <c r="N150" s="192"/>
      <c r="O150" s="57"/>
      <c r="P150" s="57"/>
      <c r="Q150" s="57"/>
      <c r="R150" s="57"/>
      <c r="S150" s="57"/>
      <c r="T150" s="57"/>
      <c r="U150" s="57"/>
      <c r="V150" s="57"/>
      <c r="W150" s="57"/>
      <c r="X150" s="58"/>
      <c r="AT150" s="16" t="s">
        <v>153</v>
      </c>
      <c r="AU150" s="16" t="s">
        <v>91</v>
      </c>
    </row>
    <row r="151" spans="2:65" s="1" customFormat="1" ht="16.5" customHeight="1">
      <c r="B151" s="32"/>
      <c r="C151" s="177" t="s">
        <v>330</v>
      </c>
      <c r="D151" s="177" t="s">
        <v>147</v>
      </c>
      <c r="E151" s="178" t="s">
        <v>883</v>
      </c>
      <c r="F151" s="179" t="s">
        <v>884</v>
      </c>
      <c r="G151" s="180" t="s">
        <v>150</v>
      </c>
      <c r="H151" s="181">
        <v>1</v>
      </c>
      <c r="I151" s="182"/>
      <c r="J151" s="182"/>
      <c r="K151" s="183">
        <f>ROUND(P151*H151,2)</f>
        <v>0</v>
      </c>
      <c r="L151" s="179" t="s">
        <v>151</v>
      </c>
      <c r="M151" s="36"/>
      <c r="N151" s="184" t="s">
        <v>21</v>
      </c>
      <c r="O151" s="185" t="s">
        <v>51</v>
      </c>
      <c r="P151" s="186">
        <f>I151+J151</f>
        <v>0</v>
      </c>
      <c r="Q151" s="186">
        <f>ROUND(I151*H151,2)</f>
        <v>0</v>
      </c>
      <c r="R151" s="186">
        <f>ROUND(J151*H151,2)</f>
        <v>0</v>
      </c>
      <c r="S151" s="57"/>
      <c r="T151" s="187">
        <f>S151*H151</f>
        <v>0</v>
      </c>
      <c r="U151" s="187">
        <v>0.12303</v>
      </c>
      <c r="V151" s="187">
        <f>U151*H151</f>
        <v>0.12303</v>
      </c>
      <c r="W151" s="187">
        <v>0</v>
      </c>
      <c r="X151" s="188">
        <f>W151*H151</f>
        <v>0</v>
      </c>
      <c r="AR151" s="16" t="s">
        <v>159</v>
      </c>
      <c r="AT151" s="16" t="s">
        <v>147</v>
      </c>
      <c r="AU151" s="16" t="s">
        <v>91</v>
      </c>
      <c r="AY151" s="16" t="s">
        <v>144</v>
      </c>
      <c r="BE151" s="189">
        <f>IF(O151="základní",K151,0)</f>
        <v>0</v>
      </c>
      <c r="BF151" s="189">
        <f>IF(O151="snížená",K151,0)</f>
        <v>0</v>
      </c>
      <c r="BG151" s="189">
        <f>IF(O151="zákl. přenesená",K151,0)</f>
        <v>0</v>
      </c>
      <c r="BH151" s="189">
        <f>IF(O151="sníž. přenesená",K151,0)</f>
        <v>0</v>
      </c>
      <c r="BI151" s="189">
        <f>IF(O151="nulová",K151,0)</f>
        <v>0</v>
      </c>
      <c r="BJ151" s="16" t="s">
        <v>23</v>
      </c>
      <c r="BK151" s="189">
        <f>ROUND(P151*H151,2)</f>
        <v>0</v>
      </c>
      <c r="BL151" s="16" t="s">
        <v>159</v>
      </c>
      <c r="BM151" s="16" t="s">
        <v>885</v>
      </c>
    </row>
    <row r="152" spans="2:65" s="1" customFormat="1" ht="16.5" customHeight="1">
      <c r="B152" s="32"/>
      <c r="C152" s="193" t="s">
        <v>334</v>
      </c>
      <c r="D152" s="193" t="s">
        <v>156</v>
      </c>
      <c r="E152" s="194" t="s">
        <v>886</v>
      </c>
      <c r="F152" s="195" t="s">
        <v>887</v>
      </c>
      <c r="G152" s="196" t="s">
        <v>150</v>
      </c>
      <c r="H152" s="197">
        <v>1</v>
      </c>
      <c r="I152" s="198"/>
      <c r="J152" s="199"/>
      <c r="K152" s="200">
        <f>ROUND(P152*H152,2)</f>
        <v>0</v>
      </c>
      <c r="L152" s="195" t="s">
        <v>151</v>
      </c>
      <c r="M152" s="201"/>
      <c r="N152" s="202" t="s">
        <v>21</v>
      </c>
      <c r="O152" s="185" t="s">
        <v>51</v>
      </c>
      <c r="P152" s="186">
        <f>I152+J152</f>
        <v>0</v>
      </c>
      <c r="Q152" s="186">
        <f>ROUND(I152*H152,2)</f>
        <v>0</v>
      </c>
      <c r="R152" s="186">
        <f>ROUND(J152*H152,2)</f>
        <v>0</v>
      </c>
      <c r="S152" s="57"/>
      <c r="T152" s="187">
        <f>S152*H152</f>
        <v>0</v>
      </c>
      <c r="U152" s="187">
        <v>1.3299999999999999E-2</v>
      </c>
      <c r="V152" s="187">
        <f>U152*H152</f>
        <v>1.3299999999999999E-2</v>
      </c>
      <c r="W152" s="187">
        <v>0</v>
      </c>
      <c r="X152" s="188">
        <f>W152*H152</f>
        <v>0</v>
      </c>
      <c r="AR152" s="16" t="s">
        <v>145</v>
      </c>
      <c r="AT152" s="16" t="s">
        <v>156</v>
      </c>
      <c r="AU152" s="16" t="s">
        <v>91</v>
      </c>
      <c r="AY152" s="16" t="s">
        <v>144</v>
      </c>
      <c r="BE152" s="189">
        <f>IF(O152="základní",K152,0)</f>
        <v>0</v>
      </c>
      <c r="BF152" s="189">
        <f>IF(O152="snížená",K152,0)</f>
        <v>0</v>
      </c>
      <c r="BG152" s="189">
        <f>IF(O152="zákl. přenesená",K152,0)</f>
        <v>0</v>
      </c>
      <c r="BH152" s="189">
        <f>IF(O152="sníž. přenesená",K152,0)</f>
        <v>0</v>
      </c>
      <c r="BI152" s="189">
        <f>IF(O152="nulová",K152,0)</f>
        <v>0</v>
      </c>
      <c r="BJ152" s="16" t="s">
        <v>23</v>
      </c>
      <c r="BK152" s="189">
        <f>ROUND(P152*H152,2)</f>
        <v>0</v>
      </c>
      <c r="BL152" s="16" t="s">
        <v>159</v>
      </c>
      <c r="BM152" s="16" t="s">
        <v>888</v>
      </c>
    </row>
    <row r="153" spans="2:65" s="10" customFormat="1" ht="22.9" customHeight="1">
      <c r="B153" s="160"/>
      <c r="C153" s="161"/>
      <c r="D153" s="162" t="s">
        <v>81</v>
      </c>
      <c r="E153" s="175" t="s">
        <v>355</v>
      </c>
      <c r="F153" s="175" t="s">
        <v>356</v>
      </c>
      <c r="G153" s="161"/>
      <c r="H153" s="161"/>
      <c r="I153" s="164"/>
      <c r="J153" s="164"/>
      <c r="K153" s="176">
        <f>BK153</f>
        <v>0</v>
      </c>
      <c r="L153" s="161"/>
      <c r="M153" s="166"/>
      <c r="N153" s="167"/>
      <c r="O153" s="168"/>
      <c r="P153" s="168"/>
      <c r="Q153" s="169">
        <f>SUM(Q154:Q156)</f>
        <v>0</v>
      </c>
      <c r="R153" s="169">
        <f>SUM(R154:R156)</f>
        <v>0</v>
      </c>
      <c r="S153" s="168"/>
      <c r="T153" s="170">
        <f>SUM(T154:T156)</f>
        <v>0</v>
      </c>
      <c r="U153" s="168"/>
      <c r="V153" s="170">
        <f>SUM(V154:V156)</f>
        <v>0</v>
      </c>
      <c r="W153" s="168"/>
      <c r="X153" s="171">
        <f>SUM(X154:X156)</f>
        <v>0</v>
      </c>
      <c r="AR153" s="172" t="s">
        <v>23</v>
      </c>
      <c r="AT153" s="173" t="s">
        <v>81</v>
      </c>
      <c r="AU153" s="173" t="s">
        <v>23</v>
      </c>
      <c r="AY153" s="172" t="s">
        <v>144</v>
      </c>
      <c r="BK153" s="174">
        <f>SUM(BK154:BK156)</f>
        <v>0</v>
      </c>
    </row>
    <row r="154" spans="2:65" s="1" customFormat="1" ht="16.5" customHeight="1">
      <c r="B154" s="32"/>
      <c r="C154" s="177" t="s">
        <v>306</v>
      </c>
      <c r="D154" s="177" t="s">
        <v>147</v>
      </c>
      <c r="E154" s="178" t="s">
        <v>583</v>
      </c>
      <c r="F154" s="179" t="s">
        <v>584</v>
      </c>
      <c r="G154" s="180" t="s">
        <v>360</v>
      </c>
      <c r="H154" s="181">
        <v>2.9990000000000001</v>
      </c>
      <c r="I154" s="182"/>
      <c r="J154" s="182"/>
      <c r="K154" s="183">
        <f>ROUND(P154*H154,2)</f>
        <v>0</v>
      </c>
      <c r="L154" s="179" t="s">
        <v>489</v>
      </c>
      <c r="M154" s="36"/>
      <c r="N154" s="184" t="s">
        <v>21</v>
      </c>
      <c r="O154" s="185" t="s">
        <v>51</v>
      </c>
      <c r="P154" s="186">
        <f>I154+J154</f>
        <v>0</v>
      </c>
      <c r="Q154" s="186">
        <f>ROUND(I154*H154,2)</f>
        <v>0</v>
      </c>
      <c r="R154" s="186">
        <f>ROUND(J154*H154,2)</f>
        <v>0</v>
      </c>
      <c r="S154" s="57"/>
      <c r="T154" s="187">
        <f>S154*H154</f>
        <v>0</v>
      </c>
      <c r="U154" s="187">
        <v>0</v>
      </c>
      <c r="V154" s="187">
        <f>U154*H154</f>
        <v>0</v>
      </c>
      <c r="W154" s="187">
        <v>0</v>
      </c>
      <c r="X154" s="188">
        <f>W154*H154</f>
        <v>0</v>
      </c>
      <c r="AR154" s="16" t="s">
        <v>159</v>
      </c>
      <c r="AT154" s="16" t="s">
        <v>147</v>
      </c>
      <c r="AU154" s="16" t="s">
        <v>91</v>
      </c>
      <c r="AY154" s="16" t="s">
        <v>144</v>
      </c>
      <c r="BE154" s="189">
        <f>IF(O154="základní",K154,0)</f>
        <v>0</v>
      </c>
      <c r="BF154" s="189">
        <f>IF(O154="snížená",K154,0)</f>
        <v>0</v>
      </c>
      <c r="BG154" s="189">
        <f>IF(O154="zákl. přenesená",K154,0)</f>
        <v>0</v>
      </c>
      <c r="BH154" s="189">
        <f>IF(O154="sníž. přenesená",K154,0)</f>
        <v>0</v>
      </c>
      <c r="BI154" s="189">
        <f>IF(O154="nulová",K154,0)</f>
        <v>0</v>
      </c>
      <c r="BJ154" s="16" t="s">
        <v>23</v>
      </c>
      <c r="BK154" s="189">
        <f>ROUND(P154*H154,2)</f>
        <v>0</v>
      </c>
      <c r="BL154" s="16" t="s">
        <v>159</v>
      </c>
      <c r="BM154" s="16" t="s">
        <v>889</v>
      </c>
    </row>
    <row r="155" spans="2:65" s="1" customFormat="1" ht="16.5" customHeight="1">
      <c r="B155" s="32"/>
      <c r="C155" s="177" t="s">
        <v>310</v>
      </c>
      <c r="D155" s="177" t="s">
        <v>147</v>
      </c>
      <c r="E155" s="178" t="s">
        <v>587</v>
      </c>
      <c r="F155" s="179" t="s">
        <v>588</v>
      </c>
      <c r="G155" s="180" t="s">
        <v>360</v>
      </c>
      <c r="H155" s="181">
        <v>2.9990000000000001</v>
      </c>
      <c r="I155" s="182"/>
      <c r="J155" s="182"/>
      <c r="K155" s="183">
        <f>ROUND(P155*H155,2)</f>
        <v>0</v>
      </c>
      <c r="L155" s="179" t="s">
        <v>151</v>
      </c>
      <c r="M155" s="36"/>
      <c r="N155" s="184" t="s">
        <v>21</v>
      </c>
      <c r="O155" s="185" t="s">
        <v>51</v>
      </c>
      <c r="P155" s="186">
        <f>I155+J155</f>
        <v>0</v>
      </c>
      <c r="Q155" s="186">
        <f>ROUND(I155*H155,2)</f>
        <v>0</v>
      </c>
      <c r="R155" s="186">
        <f>ROUND(J155*H155,2)</f>
        <v>0</v>
      </c>
      <c r="S155" s="57"/>
      <c r="T155" s="187">
        <f>S155*H155</f>
        <v>0</v>
      </c>
      <c r="U155" s="187">
        <v>0</v>
      </c>
      <c r="V155" s="187">
        <f>U155*H155</f>
        <v>0</v>
      </c>
      <c r="W155" s="187">
        <v>0</v>
      </c>
      <c r="X155" s="188">
        <f>W155*H155</f>
        <v>0</v>
      </c>
      <c r="AR155" s="16" t="s">
        <v>159</v>
      </c>
      <c r="AT155" s="16" t="s">
        <v>147</v>
      </c>
      <c r="AU155" s="16" t="s">
        <v>91</v>
      </c>
      <c r="AY155" s="16" t="s">
        <v>144</v>
      </c>
      <c r="BE155" s="189">
        <f>IF(O155="základní",K155,0)</f>
        <v>0</v>
      </c>
      <c r="BF155" s="189">
        <f>IF(O155="snížená",K155,0)</f>
        <v>0</v>
      </c>
      <c r="BG155" s="189">
        <f>IF(O155="zákl. přenesená",K155,0)</f>
        <v>0</v>
      </c>
      <c r="BH155" s="189">
        <f>IF(O155="sníž. přenesená",K155,0)</f>
        <v>0</v>
      </c>
      <c r="BI155" s="189">
        <f>IF(O155="nulová",K155,0)</f>
        <v>0</v>
      </c>
      <c r="BJ155" s="16" t="s">
        <v>23</v>
      </c>
      <c r="BK155" s="189">
        <f>ROUND(P155*H155,2)</f>
        <v>0</v>
      </c>
      <c r="BL155" s="16" t="s">
        <v>159</v>
      </c>
      <c r="BM155" s="16" t="s">
        <v>890</v>
      </c>
    </row>
    <row r="156" spans="2:65" s="1" customFormat="1" ht="39">
      <c r="B156" s="32"/>
      <c r="C156" s="33"/>
      <c r="D156" s="190" t="s">
        <v>153</v>
      </c>
      <c r="E156" s="33"/>
      <c r="F156" s="191" t="s">
        <v>891</v>
      </c>
      <c r="G156" s="33"/>
      <c r="H156" s="33"/>
      <c r="I156" s="101"/>
      <c r="J156" s="101"/>
      <c r="K156" s="33"/>
      <c r="L156" s="33"/>
      <c r="M156" s="36"/>
      <c r="N156" s="192"/>
      <c r="O156" s="57"/>
      <c r="P156" s="57"/>
      <c r="Q156" s="57"/>
      <c r="R156" s="57"/>
      <c r="S156" s="57"/>
      <c r="T156" s="57"/>
      <c r="U156" s="57"/>
      <c r="V156" s="57"/>
      <c r="W156" s="57"/>
      <c r="X156" s="58"/>
      <c r="AT156" s="16" t="s">
        <v>153</v>
      </c>
      <c r="AU156" s="16" t="s">
        <v>91</v>
      </c>
    </row>
    <row r="157" spans="2:65" s="10" customFormat="1" ht="25.9" customHeight="1">
      <c r="B157" s="160"/>
      <c r="C157" s="161"/>
      <c r="D157" s="162" t="s">
        <v>81</v>
      </c>
      <c r="E157" s="163" t="s">
        <v>772</v>
      </c>
      <c r="F157" s="163" t="s">
        <v>773</v>
      </c>
      <c r="G157" s="161"/>
      <c r="H157" s="161"/>
      <c r="I157" s="164"/>
      <c r="J157" s="164"/>
      <c r="K157" s="165">
        <f>BK157</f>
        <v>0</v>
      </c>
      <c r="L157" s="161"/>
      <c r="M157" s="166"/>
      <c r="N157" s="167"/>
      <c r="O157" s="168"/>
      <c r="P157" s="168"/>
      <c r="Q157" s="169">
        <f>Q158</f>
        <v>0</v>
      </c>
      <c r="R157" s="169">
        <f>R158</f>
        <v>0</v>
      </c>
      <c r="S157" s="168"/>
      <c r="T157" s="170">
        <f>T158</f>
        <v>0</v>
      </c>
      <c r="U157" s="168"/>
      <c r="V157" s="170">
        <f>V158</f>
        <v>4.4999999999999997E-3</v>
      </c>
      <c r="W157" s="168"/>
      <c r="X157" s="171">
        <f>X158</f>
        <v>0</v>
      </c>
      <c r="AR157" s="172" t="s">
        <v>91</v>
      </c>
      <c r="AT157" s="173" t="s">
        <v>81</v>
      </c>
      <c r="AU157" s="173" t="s">
        <v>82</v>
      </c>
      <c r="AY157" s="172" t="s">
        <v>144</v>
      </c>
      <c r="BK157" s="174">
        <f>BK158</f>
        <v>0</v>
      </c>
    </row>
    <row r="158" spans="2:65" s="10" customFormat="1" ht="22.9" customHeight="1">
      <c r="B158" s="160"/>
      <c r="C158" s="161"/>
      <c r="D158" s="162" t="s">
        <v>81</v>
      </c>
      <c r="E158" s="175" t="s">
        <v>892</v>
      </c>
      <c r="F158" s="175" t="s">
        <v>893</v>
      </c>
      <c r="G158" s="161"/>
      <c r="H158" s="161"/>
      <c r="I158" s="164"/>
      <c r="J158" s="164"/>
      <c r="K158" s="176">
        <f>BK158</f>
        <v>0</v>
      </c>
      <c r="L158" s="161"/>
      <c r="M158" s="166"/>
      <c r="N158" s="167"/>
      <c r="O158" s="168"/>
      <c r="P158" s="168"/>
      <c r="Q158" s="169">
        <f>SUM(Q159:Q160)</f>
        <v>0</v>
      </c>
      <c r="R158" s="169">
        <f>SUM(R159:R160)</f>
        <v>0</v>
      </c>
      <c r="S158" s="168"/>
      <c r="T158" s="170">
        <f>SUM(T159:T160)</f>
        <v>0</v>
      </c>
      <c r="U158" s="168"/>
      <c r="V158" s="170">
        <f>SUM(V159:V160)</f>
        <v>4.4999999999999997E-3</v>
      </c>
      <c r="W158" s="168"/>
      <c r="X158" s="171">
        <f>SUM(X159:X160)</f>
        <v>0</v>
      </c>
      <c r="AR158" s="172" t="s">
        <v>91</v>
      </c>
      <c r="AT158" s="173" t="s">
        <v>81</v>
      </c>
      <c r="AU158" s="173" t="s">
        <v>23</v>
      </c>
      <c r="AY158" s="172" t="s">
        <v>144</v>
      </c>
      <c r="BK158" s="174">
        <f>SUM(BK159:BK160)</f>
        <v>0</v>
      </c>
    </row>
    <row r="159" spans="2:65" s="1" customFormat="1" ht="16.5" customHeight="1">
      <c r="B159" s="32"/>
      <c r="C159" s="177" t="s">
        <v>322</v>
      </c>
      <c r="D159" s="177" t="s">
        <v>147</v>
      </c>
      <c r="E159" s="178" t="s">
        <v>894</v>
      </c>
      <c r="F159" s="179" t="s">
        <v>895</v>
      </c>
      <c r="G159" s="180" t="s">
        <v>150</v>
      </c>
      <c r="H159" s="181">
        <v>1</v>
      </c>
      <c r="I159" s="182"/>
      <c r="J159" s="182"/>
      <c r="K159" s="183">
        <f>ROUND(P159*H159,2)</f>
        <v>0</v>
      </c>
      <c r="L159" s="179" t="s">
        <v>489</v>
      </c>
      <c r="M159" s="36"/>
      <c r="N159" s="184" t="s">
        <v>21</v>
      </c>
      <c r="O159" s="185" t="s">
        <v>51</v>
      </c>
      <c r="P159" s="186">
        <f>I159+J159</f>
        <v>0</v>
      </c>
      <c r="Q159" s="186">
        <f>ROUND(I159*H159,2)</f>
        <v>0</v>
      </c>
      <c r="R159" s="186">
        <f>ROUND(J159*H159,2)</f>
        <v>0</v>
      </c>
      <c r="S159" s="57"/>
      <c r="T159" s="187">
        <f>S159*H159</f>
        <v>0</v>
      </c>
      <c r="U159" s="187">
        <v>0</v>
      </c>
      <c r="V159" s="187">
        <f>U159*H159</f>
        <v>0</v>
      </c>
      <c r="W159" s="187">
        <v>0</v>
      </c>
      <c r="X159" s="188">
        <f>W159*H159</f>
        <v>0</v>
      </c>
      <c r="AR159" s="16" t="s">
        <v>200</v>
      </c>
      <c r="AT159" s="16" t="s">
        <v>147</v>
      </c>
      <c r="AU159" s="16" t="s">
        <v>91</v>
      </c>
      <c r="AY159" s="16" t="s">
        <v>144</v>
      </c>
      <c r="BE159" s="189">
        <f>IF(O159="základní",K159,0)</f>
        <v>0</v>
      </c>
      <c r="BF159" s="189">
        <f>IF(O159="snížená",K159,0)</f>
        <v>0</v>
      </c>
      <c r="BG159" s="189">
        <f>IF(O159="zákl. přenesená",K159,0)</f>
        <v>0</v>
      </c>
      <c r="BH159" s="189">
        <f>IF(O159="sníž. přenesená",K159,0)</f>
        <v>0</v>
      </c>
      <c r="BI159" s="189">
        <f>IF(O159="nulová",K159,0)</f>
        <v>0</v>
      </c>
      <c r="BJ159" s="16" t="s">
        <v>23</v>
      </c>
      <c r="BK159" s="189">
        <f>ROUND(P159*H159,2)</f>
        <v>0</v>
      </c>
      <c r="BL159" s="16" t="s">
        <v>200</v>
      </c>
      <c r="BM159" s="16" t="s">
        <v>896</v>
      </c>
    </row>
    <row r="160" spans="2:65" s="1" customFormat="1" ht="16.5" customHeight="1">
      <c r="B160" s="32"/>
      <c r="C160" s="193" t="s">
        <v>326</v>
      </c>
      <c r="D160" s="193" t="s">
        <v>156</v>
      </c>
      <c r="E160" s="194" t="s">
        <v>897</v>
      </c>
      <c r="F160" s="195" t="s">
        <v>898</v>
      </c>
      <c r="G160" s="196" t="s">
        <v>150</v>
      </c>
      <c r="H160" s="197">
        <v>1</v>
      </c>
      <c r="I160" s="198"/>
      <c r="J160" s="199"/>
      <c r="K160" s="200">
        <f>ROUND(P160*H160,2)</f>
        <v>0</v>
      </c>
      <c r="L160" s="195" t="s">
        <v>151</v>
      </c>
      <c r="M160" s="201"/>
      <c r="N160" s="229" t="s">
        <v>21</v>
      </c>
      <c r="O160" s="230" t="s">
        <v>51</v>
      </c>
      <c r="P160" s="231">
        <f>I160+J160</f>
        <v>0</v>
      </c>
      <c r="Q160" s="231">
        <f>ROUND(I160*H160,2)</f>
        <v>0</v>
      </c>
      <c r="R160" s="231">
        <f>ROUND(J160*H160,2)</f>
        <v>0</v>
      </c>
      <c r="S160" s="215"/>
      <c r="T160" s="232">
        <f>S160*H160</f>
        <v>0</v>
      </c>
      <c r="U160" s="232">
        <v>4.4999999999999997E-3</v>
      </c>
      <c r="V160" s="232">
        <f>U160*H160</f>
        <v>4.4999999999999997E-3</v>
      </c>
      <c r="W160" s="232">
        <v>0</v>
      </c>
      <c r="X160" s="233">
        <f>W160*H160</f>
        <v>0</v>
      </c>
      <c r="AR160" s="16" t="s">
        <v>310</v>
      </c>
      <c r="AT160" s="16" t="s">
        <v>156</v>
      </c>
      <c r="AU160" s="16" t="s">
        <v>91</v>
      </c>
      <c r="AY160" s="16" t="s">
        <v>144</v>
      </c>
      <c r="BE160" s="189">
        <f>IF(O160="základní",K160,0)</f>
        <v>0</v>
      </c>
      <c r="BF160" s="189">
        <f>IF(O160="snížená",K160,0)</f>
        <v>0</v>
      </c>
      <c r="BG160" s="189">
        <f>IF(O160="zákl. přenesená",K160,0)</f>
        <v>0</v>
      </c>
      <c r="BH160" s="189">
        <f>IF(O160="sníž. přenesená",K160,0)</f>
        <v>0</v>
      </c>
      <c r="BI160" s="189">
        <f>IF(O160="nulová",K160,0)</f>
        <v>0</v>
      </c>
      <c r="BJ160" s="16" t="s">
        <v>23</v>
      </c>
      <c r="BK160" s="189">
        <f>ROUND(P160*H160,2)</f>
        <v>0</v>
      </c>
      <c r="BL160" s="16" t="s">
        <v>200</v>
      </c>
      <c r="BM160" s="16" t="s">
        <v>899</v>
      </c>
    </row>
    <row r="161" spans="2:13" s="1" customFormat="1" ht="6.95" customHeight="1">
      <c r="B161" s="44"/>
      <c r="C161" s="45"/>
      <c r="D161" s="45"/>
      <c r="E161" s="45"/>
      <c r="F161" s="45"/>
      <c r="G161" s="45"/>
      <c r="H161" s="45"/>
      <c r="I161" s="124"/>
      <c r="J161" s="124"/>
      <c r="K161" s="45"/>
      <c r="L161" s="45"/>
      <c r="M161" s="36"/>
    </row>
  </sheetData>
  <sheetProtection algorithmName="SHA-512" hashValue="n3LS2rdSO/NH4DkEE62r7cN579EvLzwuyhBo1fwkLI7JF0lLIrlguHYvYA8WGtMqlbXQJ/zNZ5wHg+uaQADaOA==" saltValue="o7FK0J48c5uNwubg4JzyGSmqTVfllkNtFiW4JN4uBJPpbZeSLEqmHMh1uho9ULjx5jbvVXdCzRGjr6+yxHEO2g==" spinCount="100000" sheet="1" objects="1" scenarios="1" formatColumns="0" formatRows="0" autoFilter="0"/>
  <autoFilter ref="C87:L160"/>
  <mergeCells count="9">
    <mergeCell ref="E52:H52"/>
    <mergeCell ref="E78:H78"/>
    <mergeCell ref="E80:H80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94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105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</row>
    <row r="4" spans="2:46" ht="24.95" customHeight="1">
      <c r="B4" s="19"/>
      <c r="D4" s="99" t="s">
        <v>111</v>
      </c>
      <c r="M4" s="19"/>
      <c r="N4" s="23" t="s">
        <v>11</v>
      </c>
      <c r="AT4" s="16" t="s">
        <v>4</v>
      </c>
    </row>
    <row r="5" spans="2:46" ht="6.95" customHeight="1">
      <c r="B5" s="19"/>
      <c r="M5" s="19"/>
    </row>
    <row r="6" spans="2:46" ht="12" customHeight="1">
      <c r="B6" s="19"/>
      <c r="D6" s="100" t="s">
        <v>17</v>
      </c>
      <c r="M6" s="19"/>
    </row>
    <row r="7" spans="2:4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</row>
    <row r="8" spans="2:46" s="1" customFormat="1" ht="12" customHeight="1">
      <c r="B8" s="36"/>
      <c r="D8" s="100" t="s">
        <v>112</v>
      </c>
      <c r="I8" s="101"/>
      <c r="J8" s="101"/>
      <c r="M8" s="36"/>
    </row>
    <row r="9" spans="2:46" s="1" customFormat="1" ht="36.950000000000003" customHeight="1">
      <c r="B9" s="36"/>
      <c r="E9" s="371" t="s">
        <v>900</v>
      </c>
      <c r="F9" s="372"/>
      <c r="G9" s="372"/>
      <c r="H9" s="372"/>
      <c r="I9" s="101"/>
      <c r="J9" s="101"/>
      <c r="M9" s="36"/>
    </row>
    <row r="10" spans="2:46" s="1" customFormat="1" ht="11.25">
      <c r="B10" s="36"/>
      <c r="I10" s="101"/>
      <c r="J10" s="101"/>
      <c r="M10" s="36"/>
    </row>
    <row r="11" spans="2:46" s="1" customFormat="1" ht="12" customHeight="1">
      <c r="B11" s="36"/>
      <c r="D11" s="100" t="s">
        <v>20</v>
      </c>
      <c r="F11" s="16" t="s">
        <v>106</v>
      </c>
      <c r="I11" s="102" t="s">
        <v>22</v>
      </c>
      <c r="J11" s="103" t="s">
        <v>21</v>
      </c>
      <c r="M11" s="36"/>
    </row>
    <row r="12" spans="2:4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46" s="1" customFormat="1" ht="10.9" customHeight="1">
      <c r="B13" s="36"/>
      <c r="I13" s="101"/>
      <c r="J13" s="101"/>
      <c r="M13" s="36"/>
    </row>
    <row r="14" spans="2:4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4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4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ROUND(K84,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ROUND((SUM(BE84:BE93)),  2)</f>
        <v>0</v>
      </c>
      <c r="I35" s="113">
        <v>0.21</v>
      </c>
      <c r="J35" s="101"/>
      <c r="K35" s="108">
        <f>ROUND(((SUM(BE84:BE93))*I35),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ROUND((SUM(BF84:BF93)),  2)</f>
        <v>0</v>
      </c>
      <c r="I36" s="113">
        <v>0.15</v>
      </c>
      <c r="J36" s="101"/>
      <c r="K36" s="108">
        <f>ROUND(((SUM(BF84:BF93))*I36),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ROUND((SUM(BG84:BG93)),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ROUND((SUM(BH84:BH93)),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ROUND((SUM(BI84:BI93)),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>VRN - Vedlejší rozpočtové náklady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Q84</f>
        <v>0</v>
      </c>
      <c r="J61" s="134">
        <f t="shared" si="0"/>
        <v>0</v>
      </c>
      <c r="K61" s="70">
        <f>K84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900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K85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901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K86</f>
        <v>0</v>
      </c>
      <c r="L63" s="143"/>
      <c r="M63" s="148"/>
    </row>
    <row r="64" spans="2:47" s="8" customFormat="1" ht="19.899999999999999" customHeight="1">
      <c r="B64" s="142"/>
      <c r="C64" s="143"/>
      <c r="D64" s="144" t="s">
        <v>902</v>
      </c>
      <c r="E64" s="145"/>
      <c r="F64" s="145"/>
      <c r="G64" s="145"/>
      <c r="H64" s="145"/>
      <c r="I64" s="146">
        <f>Q90</f>
        <v>0</v>
      </c>
      <c r="J64" s="146">
        <f>R90</f>
        <v>0</v>
      </c>
      <c r="K64" s="147">
        <f>K90</f>
        <v>0</v>
      </c>
      <c r="L64" s="143"/>
      <c r="M64" s="148"/>
    </row>
    <row r="65" spans="2:13" s="1" customFormat="1" ht="21.75" customHeight="1">
      <c r="B65" s="32"/>
      <c r="C65" s="33"/>
      <c r="D65" s="33"/>
      <c r="E65" s="33"/>
      <c r="F65" s="33"/>
      <c r="G65" s="33"/>
      <c r="H65" s="33"/>
      <c r="I65" s="101"/>
      <c r="J65" s="101"/>
      <c r="K65" s="33"/>
      <c r="L65" s="33"/>
      <c r="M65" s="36"/>
    </row>
    <row r="66" spans="2:13" s="1" customFormat="1" ht="6.95" customHeight="1">
      <c r="B66" s="44"/>
      <c r="C66" s="45"/>
      <c r="D66" s="45"/>
      <c r="E66" s="45"/>
      <c r="F66" s="45"/>
      <c r="G66" s="45"/>
      <c r="H66" s="45"/>
      <c r="I66" s="124"/>
      <c r="J66" s="124"/>
      <c r="K66" s="45"/>
      <c r="L66" s="45"/>
      <c r="M66" s="36"/>
    </row>
    <row r="70" spans="2:13" s="1" customFormat="1" ht="6.95" customHeight="1">
      <c r="B70" s="46"/>
      <c r="C70" s="47"/>
      <c r="D70" s="47"/>
      <c r="E70" s="47"/>
      <c r="F70" s="47"/>
      <c r="G70" s="47"/>
      <c r="H70" s="47"/>
      <c r="I70" s="127"/>
      <c r="J70" s="127"/>
      <c r="K70" s="47"/>
      <c r="L70" s="47"/>
      <c r="M70" s="36"/>
    </row>
    <row r="71" spans="2:13" s="1" customFormat="1" ht="24.95" customHeight="1">
      <c r="B71" s="32"/>
      <c r="C71" s="22" t="s">
        <v>125</v>
      </c>
      <c r="D71" s="33"/>
      <c r="E71" s="33"/>
      <c r="F71" s="33"/>
      <c r="G71" s="33"/>
      <c r="H71" s="33"/>
      <c r="I71" s="101"/>
      <c r="J71" s="101"/>
      <c r="K71" s="33"/>
      <c r="L71" s="33"/>
      <c r="M71" s="36"/>
    </row>
    <row r="72" spans="2:13" s="1" customFormat="1" ht="6.95" customHeight="1">
      <c r="B72" s="32"/>
      <c r="C72" s="33"/>
      <c r="D72" s="33"/>
      <c r="E72" s="33"/>
      <c r="F72" s="33"/>
      <c r="G72" s="33"/>
      <c r="H72" s="33"/>
      <c r="I72" s="101"/>
      <c r="J72" s="101"/>
      <c r="K72" s="33"/>
      <c r="L72" s="33"/>
      <c r="M72" s="36"/>
    </row>
    <row r="73" spans="2:13" s="1" customFormat="1" ht="12" customHeight="1">
      <c r="B73" s="32"/>
      <c r="C73" s="28" t="s">
        <v>17</v>
      </c>
      <c r="D73" s="33"/>
      <c r="E73" s="33"/>
      <c r="F73" s="33"/>
      <c r="G73" s="33"/>
      <c r="H73" s="33"/>
      <c r="I73" s="101"/>
      <c r="J73" s="101"/>
      <c r="K73" s="33"/>
      <c r="L73" s="33"/>
      <c r="M73" s="36"/>
    </row>
    <row r="74" spans="2:13" s="1" customFormat="1" ht="16.5" customHeight="1">
      <c r="B74" s="32"/>
      <c r="C74" s="33"/>
      <c r="D74" s="33"/>
      <c r="E74" s="376" t="str">
        <f>E7</f>
        <v>Posílení vodovodní sítě obce Velké Přílepy</v>
      </c>
      <c r="F74" s="377"/>
      <c r="G74" s="377"/>
      <c r="H74" s="377"/>
      <c r="I74" s="101"/>
      <c r="J74" s="101"/>
      <c r="K74" s="33"/>
      <c r="L74" s="33"/>
      <c r="M74" s="36"/>
    </row>
    <row r="75" spans="2:13" s="1" customFormat="1" ht="12" customHeight="1">
      <c r="B75" s="32"/>
      <c r="C75" s="28" t="s">
        <v>112</v>
      </c>
      <c r="D75" s="33"/>
      <c r="E75" s="33"/>
      <c r="F75" s="33"/>
      <c r="G75" s="33"/>
      <c r="H75" s="33"/>
      <c r="I75" s="101"/>
      <c r="J75" s="101"/>
      <c r="K75" s="33"/>
      <c r="L75" s="33"/>
      <c r="M75" s="36"/>
    </row>
    <row r="76" spans="2:13" s="1" customFormat="1" ht="16.5" customHeight="1">
      <c r="B76" s="32"/>
      <c r="C76" s="33"/>
      <c r="D76" s="33"/>
      <c r="E76" s="349" t="str">
        <f>E9</f>
        <v>VRN - Vedlejší rozpočtové náklady</v>
      </c>
      <c r="F76" s="348"/>
      <c r="G76" s="348"/>
      <c r="H76" s="348"/>
      <c r="I76" s="101"/>
      <c r="J76" s="101"/>
      <c r="K76" s="33"/>
      <c r="L76" s="33"/>
      <c r="M76" s="36"/>
    </row>
    <row r="77" spans="2:13" s="1" customFormat="1" ht="6.95" customHeight="1">
      <c r="B77" s="32"/>
      <c r="C77" s="33"/>
      <c r="D77" s="33"/>
      <c r="E77" s="33"/>
      <c r="F77" s="33"/>
      <c r="G77" s="33"/>
      <c r="H77" s="33"/>
      <c r="I77" s="101"/>
      <c r="J77" s="101"/>
      <c r="K77" s="33"/>
      <c r="L77" s="33"/>
      <c r="M77" s="36"/>
    </row>
    <row r="78" spans="2:13" s="1" customFormat="1" ht="12" customHeight="1">
      <c r="B78" s="32"/>
      <c r="C78" s="28" t="s">
        <v>24</v>
      </c>
      <c r="D78" s="33"/>
      <c r="E78" s="33"/>
      <c r="F78" s="26" t="str">
        <f>F12</f>
        <v>Velké Přílepy, ul. Pražská</v>
      </c>
      <c r="G78" s="33"/>
      <c r="H78" s="33"/>
      <c r="I78" s="102" t="s">
        <v>26</v>
      </c>
      <c r="J78" s="104" t="str">
        <f>IF(J12="","",J12)</f>
        <v>18. 3. 2019</v>
      </c>
      <c r="K78" s="33"/>
      <c r="L78" s="33"/>
      <c r="M78" s="36"/>
    </row>
    <row r="79" spans="2:13" s="1" customFormat="1" ht="6.95" customHeight="1">
      <c r="B79" s="32"/>
      <c r="C79" s="33"/>
      <c r="D79" s="33"/>
      <c r="E79" s="33"/>
      <c r="F79" s="33"/>
      <c r="G79" s="33"/>
      <c r="H79" s="33"/>
      <c r="I79" s="101"/>
      <c r="J79" s="101"/>
      <c r="K79" s="33"/>
      <c r="L79" s="33"/>
      <c r="M79" s="36"/>
    </row>
    <row r="80" spans="2:13" s="1" customFormat="1" ht="13.7" customHeight="1">
      <c r="B80" s="32"/>
      <c r="C80" s="28" t="s">
        <v>30</v>
      </c>
      <c r="D80" s="33"/>
      <c r="E80" s="33"/>
      <c r="F80" s="26" t="str">
        <f>E15</f>
        <v>obec Velké Přílepy</v>
      </c>
      <c r="G80" s="33"/>
      <c r="H80" s="33"/>
      <c r="I80" s="102" t="s">
        <v>38</v>
      </c>
      <c r="J80" s="128" t="str">
        <f>E21</f>
        <v>HADRABA, s.r.o.</v>
      </c>
      <c r="K80" s="33"/>
      <c r="L80" s="33"/>
      <c r="M80" s="36"/>
    </row>
    <row r="81" spans="2:65" s="1" customFormat="1" ht="13.7" customHeight="1">
      <c r="B81" s="32"/>
      <c r="C81" s="28" t="s">
        <v>36</v>
      </c>
      <c r="D81" s="33"/>
      <c r="E81" s="33"/>
      <c r="F81" s="26" t="str">
        <f>IF(E18="","",E18)</f>
        <v>Vyplň údaj</v>
      </c>
      <c r="G81" s="33"/>
      <c r="H81" s="33"/>
      <c r="I81" s="102" t="s">
        <v>42</v>
      </c>
      <c r="J81" s="128" t="str">
        <f>E24</f>
        <v>Ing. Michal Hadraba</v>
      </c>
      <c r="K81" s="33"/>
      <c r="L81" s="33"/>
      <c r="M81" s="36"/>
    </row>
    <row r="82" spans="2:65" s="1" customFormat="1" ht="10.35" customHeight="1">
      <c r="B82" s="32"/>
      <c r="C82" s="33"/>
      <c r="D82" s="33"/>
      <c r="E82" s="33"/>
      <c r="F82" s="33"/>
      <c r="G82" s="33"/>
      <c r="H82" s="33"/>
      <c r="I82" s="101"/>
      <c r="J82" s="101"/>
      <c r="K82" s="33"/>
      <c r="L82" s="33"/>
      <c r="M82" s="36"/>
    </row>
    <row r="83" spans="2:65" s="9" customFormat="1" ht="29.25" customHeight="1">
      <c r="B83" s="149"/>
      <c r="C83" s="150" t="s">
        <v>126</v>
      </c>
      <c r="D83" s="151" t="s">
        <v>65</v>
      </c>
      <c r="E83" s="151" t="s">
        <v>61</v>
      </c>
      <c r="F83" s="151" t="s">
        <v>62</v>
      </c>
      <c r="G83" s="151" t="s">
        <v>127</v>
      </c>
      <c r="H83" s="151" t="s">
        <v>128</v>
      </c>
      <c r="I83" s="152" t="s">
        <v>129</v>
      </c>
      <c r="J83" s="152" t="s">
        <v>130</v>
      </c>
      <c r="K83" s="151" t="s">
        <v>120</v>
      </c>
      <c r="L83" s="153" t="s">
        <v>131</v>
      </c>
      <c r="M83" s="154"/>
      <c r="N83" s="61" t="s">
        <v>21</v>
      </c>
      <c r="O83" s="62" t="s">
        <v>50</v>
      </c>
      <c r="P83" s="62" t="s">
        <v>132</v>
      </c>
      <c r="Q83" s="62" t="s">
        <v>133</v>
      </c>
      <c r="R83" s="62" t="s">
        <v>134</v>
      </c>
      <c r="S83" s="62" t="s">
        <v>135</v>
      </c>
      <c r="T83" s="62" t="s">
        <v>136</v>
      </c>
      <c r="U83" s="62" t="s">
        <v>137</v>
      </c>
      <c r="V83" s="62" t="s">
        <v>138</v>
      </c>
      <c r="W83" s="62" t="s">
        <v>139</v>
      </c>
      <c r="X83" s="63" t="s">
        <v>140</v>
      </c>
    </row>
    <row r="84" spans="2:65" s="1" customFormat="1" ht="22.9" customHeight="1">
      <c r="B84" s="32"/>
      <c r="C84" s="68" t="s">
        <v>141</v>
      </c>
      <c r="D84" s="33"/>
      <c r="E84" s="33"/>
      <c r="F84" s="33"/>
      <c r="G84" s="33"/>
      <c r="H84" s="33"/>
      <c r="I84" s="101"/>
      <c r="J84" s="101"/>
      <c r="K84" s="155">
        <f>BK84</f>
        <v>0</v>
      </c>
      <c r="L84" s="33"/>
      <c r="M84" s="36"/>
      <c r="N84" s="64"/>
      <c r="O84" s="65"/>
      <c r="P84" s="65"/>
      <c r="Q84" s="156">
        <f>Q85</f>
        <v>0</v>
      </c>
      <c r="R84" s="156">
        <f>R85</f>
        <v>0</v>
      </c>
      <c r="S84" s="65"/>
      <c r="T84" s="157">
        <f>T85</f>
        <v>0</v>
      </c>
      <c r="U84" s="65"/>
      <c r="V84" s="157">
        <f>V85</f>
        <v>0</v>
      </c>
      <c r="W84" s="65"/>
      <c r="X84" s="158">
        <f>X85</f>
        <v>0</v>
      </c>
      <c r="AT84" s="16" t="s">
        <v>81</v>
      </c>
      <c r="AU84" s="16" t="s">
        <v>121</v>
      </c>
      <c r="BK84" s="159">
        <f>BK85</f>
        <v>0</v>
      </c>
    </row>
    <row r="85" spans="2:65" s="10" customFormat="1" ht="25.9" customHeight="1">
      <c r="B85" s="160"/>
      <c r="C85" s="161"/>
      <c r="D85" s="162" t="s">
        <v>81</v>
      </c>
      <c r="E85" s="163" t="s">
        <v>102</v>
      </c>
      <c r="F85" s="163" t="s">
        <v>103</v>
      </c>
      <c r="G85" s="161"/>
      <c r="H85" s="161"/>
      <c r="I85" s="164"/>
      <c r="J85" s="164"/>
      <c r="K85" s="165">
        <f>BK85</f>
        <v>0</v>
      </c>
      <c r="L85" s="161"/>
      <c r="M85" s="166"/>
      <c r="N85" s="167"/>
      <c r="O85" s="168"/>
      <c r="P85" s="168"/>
      <c r="Q85" s="169">
        <f>Q86+Q90</f>
        <v>0</v>
      </c>
      <c r="R85" s="169">
        <f>R86+R90</f>
        <v>0</v>
      </c>
      <c r="S85" s="168"/>
      <c r="T85" s="170">
        <f>T86+T90</f>
        <v>0</v>
      </c>
      <c r="U85" s="168"/>
      <c r="V85" s="170">
        <f>V86+V90</f>
        <v>0</v>
      </c>
      <c r="W85" s="168"/>
      <c r="X85" s="171">
        <f>X86+X90</f>
        <v>0</v>
      </c>
      <c r="AR85" s="172" t="s">
        <v>204</v>
      </c>
      <c r="AT85" s="173" t="s">
        <v>81</v>
      </c>
      <c r="AU85" s="173" t="s">
        <v>82</v>
      </c>
      <c r="AY85" s="172" t="s">
        <v>144</v>
      </c>
      <c r="BK85" s="174">
        <f>BK86+BK90</f>
        <v>0</v>
      </c>
    </row>
    <row r="86" spans="2:65" s="10" customFormat="1" ht="22.9" customHeight="1">
      <c r="B86" s="160"/>
      <c r="C86" s="161"/>
      <c r="D86" s="162" t="s">
        <v>81</v>
      </c>
      <c r="E86" s="175" t="s">
        <v>903</v>
      </c>
      <c r="F86" s="175" t="s">
        <v>904</v>
      </c>
      <c r="G86" s="161"/>
      <c r="H86" s="161"/>
      <c r="I86" s="164"/>
      <c r="J86" s="164"/>
      <c r="K86" s="176">
        <f>BK86</f>
        <v>0</v>
      </c>
      <c r="L86" s="161"/>
      <c r="M86" s="166"/>
      <c r="N86" s="167"/>
      <c r="O86" s="168"/>
      <c r="P86" s="168"/>
      <c r="Q86" s="169">
        <f>SUM(Q87:Q89)</f>
        <v>0</v>
      </c>
      <c r="R86" s="169">
        <f>SUM(R87:R89)</f>
        <v>0</v>
      </c>
      <c r="S86" s="168"/>
      <c r="T86" s="170">
        <f>SUM(T87:T89)</f>
        <v>0</v>
      </c>
      <c r="U86" s="168"/>
      <c r="V86" s="170">
        <f>SUM(V87:V89)</f>
        <v>0</v>
      </c>
      <c r="W86" s="168"/>
      <c r="X86" s="171">
        <f>SUM(X87:X89)</f>
        <v>0</v>
      </c>
      <c r="AR86" s="172" t="s">
        <v>204</v>
      </c>
      <c r="AT86" s="173" t="s">
        <v>81</v>
      </c>
      <c r="AU86" s="173" t="s">
        <v>23</v>
      </c>
      <c r="AY86" s="172" t="s">
        <v>144</v>
      </c>
      <c r="BK86" s="174">
        <f>SUM(BK87:BK89)</f>
        <v>0</v>
      </c>
    </row>
    <row r="87" spans="2:65" s="1" customFormat="1" ht="16.5" customHeight="1">
      <c r="B87" s="32"/>
      <c r="C87" s="177" t="s">
        <v>23</v>
      </c>
      <c r="D87" s="177" t="s">
        <v>147</v>
      </c>
      <c r="E87" s="178" t="s">
        <v>905</v>
      </c>
      <c r="F87" s="179" t="s">
        <v>904</v>
      </c>
      <c r="G87" s="180" t="s">
        <v>906</v>
      </c>
      <c r="H87" s="247"/>
      <c r="I87" s="182"/>
      <c r="J87" s="182"/>
      <c r="K87" s="183">
        <f>ROUND(P87*H87,2)</f>
        <v>0</v>
      </c>
      <c r="L87" s="179" t="s">
        <v>907</v>
      </c>
      <c r="M87" s="36"/>
      <c r="N87" s="184" t="s">
        <v>21</v>
      </c>
      <c r="O87" s="185" t="s">
        <v>51</v>
      </c>
      <c r="P87" s="186">
        <f>I87+J87</f>
        <v>0</v>
      </c>
      <c r="Q87" s="186">
        <f>ROUND(I87*H87,2)</f>
        <v>0</v>
      </c>
      <c r="R87" s="186">
        <f>ROUND(J87*H87,2)</f>
        <v>0</v>
      </c>
      <c r="S87" s="57"/>
      <c r="T87" s="187">
        <f>S87*H87</f>
        <v>0</v>
      </c>
      <c r="U87" s="187">
        <v>0</v>
      </c>
      <c r="V87" s="187">
        <f>U87*H87</f>
        <v>0</v>
      </c>
      <c r="W87" s="187">
        <v>0</v>
      </c>
      <c r="X87" s="188">
        <f>W87*H87</f>
        <v>0</v>
      </c>
      <c r="AR87" s="16" t="s">
        <v>908</v>
      </c>
      <c r="AT87" s="16" t="s">
        <v>147</v>
      </c>
      <c r="AU87" s="16" t="s">
        <v>91</v>
      </c>
      <c r="AY87" s="16" t="s">
        <v>144</v>
      </c>
      <c r="BE87" s="189">
        <f>IF(O87="základní",K87,0)</f>
        <v>0</v>
      </c>
      <c r="BF87" s="189">
        <f>IF(O87="snížená",K87,0)</f>
        <v>0</v>
      </c>
      <c r="BG87" s="189">
        <f>IF(O87="zákl. přenesená",K87,0)</f>
        <v>0</v>
      </c>
      <c r="BH87" s="189">
        <f>IF(O87="sníž. přenesená",K87,0)</f>
        <v>0</v>
      </c>
      <c r="BI87" s="189">
        <f>IF(O87="nulová",K87,0)</f>
        <v>0</v>
      </c>
      <c r="BJ87" s="16" t="s">
        <v>23</v>
      </c>
      <c r="BK87" s="189">
        <f>ROUND(P87*H87,2)</f>
        <v>0</v>
      </c>
      <c r="BL87" s="16" t="s">
        <v>908</v>
      </c>
      <c r="BM87" s="16" t="s">
        <v>909</v>
      </c>
    </row>
    <row r="88" spans="2:65" s="11" customFormat="1" ht="11.25">
      <c r="B88" s="203"/>
      <c r="C88" s="204"/>
      <c r="D88" s="190" t="s">
        <v>161</v>
      </c>
      <c r="E88" s="205" t="s">
        <v>21</v>
      </c>
      <c r="F88" s="206" t="s">
        <v>910</v>
      </c>
      <c r="G88" s="204"/>
      <c r="H88" s="207">
        <v>0.03</v>
      </c>
      <c r="I88" s="208"/>
      <c r="J88" s="208"/>
      <c r="K88" s="204"/>
      <c r="L88" s="204"/>
      <c r="M88" s="209"/>
      <c r="N88" s="210"/>
      <c r="O88" s="211"/>
      <c r="P88" s="211"/>
      <c r="Q88" s="211"/>
      <c r="R88" s="211"/>
      <c r="S88" s="211"/>
      <c r="T88" s="211"/>
      <c r="U88" s="211"/>
      <c r="V88" s="211"/>
      <c r="W88" s="211"/>
      <c r="X88" s="212"/>
      <c r="AT88" s="213" t="s">
        <v>161</v>
      </c>
      <c r="AU88" s="213" t="s">
        <v>91</v>
      </c>
      <c r="AV88" s="11" t="s">
        <v>91</v>
      </c>
      <c r="AW88" s="11" t="s">
        <v>5</v>
      </c>
      <c r="AX88" s="11" t="s">
        <v>82</v>
      </c>
      <c r="AY88" s="213" t="s">
        <v>144</v>
      </c>
    </row>
    <row r="89" spans="2:65" s="12" customFormat="1" ht="11.25">
      <c r="B89" s="218"/>
      <c r="C89" s="219"/>
      <c r="D89" s="190" t="s">
        <v>161</v>
      </c>
      <c r="E89" s="220" t="s">
        <v>21</v>
      </c>
      <c r="F89" s="221" t="s">
        <v>399</v>
      </c>
      <c r="G89" s="219"/>
      <c r="H89" s="222">
        <v>0.03</v>
      </c>
      <c r="I89" s="223"/>
      <c r="J89" s="223"/>
      <c r="K89" s="219"/>
      <c r="L89" s="219"/>
      <c r="M89" s="224"/>
      <c r="N89" s="225"/>
      <c r="O89" s="226"/>
      <c r="P89" s="226"/>
      <c r="Q89" s="226"/>
      <c r="R89" s="226"/>
      <c r="S89" s="226"/>
      <c r="T89" s="226"/>
      <c r="U89" s="226"/>
      <c r="V89" s="226"/>
      <c r="W89" s="226"/>
      <c r="X89" s="227"/>
      <c r="AT89" s="228" t="s">
        <v>161</v>
      </c>
      <c r="AU89" s="228" t="s">
        <v>91</v>
      </c>
      <c r="AV89" s="12" t="s">
        <v>159</v>
      </c>
      <c r="AW89" s="12" t="s">
        <v>5</v>
      </c>
      <c r="AX89" s="12" t="s">
        <v>23</v>
      </c>
      <c r="AY89" s="228" t="s">
        <v>144</v>
      </c>
    </row>
    <row r="90" spans="2:65" s="10" customFormat="1" ht="22.9" customHeight="1">
      <c r="B90" s="160"/>
      <c r="C90" s="161"/>
      <c r="D90" s="162" t="s">
        <v>81</v>
      </c>
      <c r="E90" s="175" t="s">
        <v>911</v>
      </c>
      <c r="F90" s="175" t="s">
        <v>108</v>
      </c>
      <c r="G90" s="161"/>
      <c r="H90" s="161"/>
      <c r="I90" s="164"/>
      <c r="J90" s="164"/>
      <c r="K90" s="176">
        <f>BK90</f>
        <v>0</v>
      </c>
      <c r="L90" s="161"/>
      <c r="M90" s="166"/>
      <c r="N90" s="167"/>
      <c r="O90" s="168"/>
      <c r="P90" s="168"/>
      <c r="Q90" s="169">
        <f>SUM(Q91:Q93)</f>
        <v>0</v>
      </c>
      <c r="R90" s="169">
        <f>SUM(R91:R93)</f>
        <v>0</v>
      </c>
      <c r="S90" s="168"/>
      <c r="T90" s="170">
        <f>SUM(T91:T93)</f>
        <v>0</v>
      </c>
      <c r="U90" s="168"/>
      <c r="V90" s="170">
        <f>SUM(V91:V93)</f>
        <v>0</v>
      </c>
      <c r="W90" s="168"/>
      <c r="X90" s="171">
        <f>SUM(X91:X93)</f>
        <v>0</v>
      </c>
      <c r="AR90" s="172" t="s">
        <v>204</v>
      </c>
      <c r="AT90" s="173" t="s">
        <v>81</v>
      </c>
      <c r="AU90" s="173" t="s">
        <v>23</v>
      </c>
      <c r="AY90" s="172" t="s">
        <v>144</v>
      </c>
      <c r="BK90" s="174">
        <f>SUM(BK91:BK93)</f>
        <v>0</v>
      </c>
    </row>
    <row r="91" spans="2:65" s="1" customFormat="1" ht="16.5" customHeight="1">
      <c r="B91" s="32"/>
      <c r="C91" s="177" t="s">
        <v>155</v>
      </c>
      <c r="D91" s="177" t="s">
        <v>147</v>
      </c>
      <c r="E91" s="178" t="s">
        <v>912</v>
      </c>
      <c r="F91" s="179" t="s">
        <v>913</v>
      </c>
      <c r="G91" s="180" t="s">
        <v>906</v>
      </c>
      <c r="H91" s="247"/>
      <c r="I91" s="182"/>
      <c r="J91" s="182"/>
      <c r="K91" s="183">
        <f>ROUND(P91*H91,2)</f>
        <v>0</v>
      </c>
      <c r="L91" s="179" t="s">
        <v>907</v>
      </c>
      <c r="M91" s="36"/>
      <c r="N91" s="184" t="s">
        <v>21</v>
      </c>
      <c r="O91" s="185" t="s">
        <v>51</v>
      </c>
      <c r="P91" s="186">
        <f>I91+J91</f>
        <v>0</v>
      </c>
      <c r="Q91" s="186">
        <f>ROUND(I91*H91,2)</f>
        <v>0</v>
      </c>
      <c r="R91" s="186">
        <f>ROUND(J91*H91,2)</f>
        <v>0</v>
      </c>
      <c r="S91" s="57"/>
      <c r="T91" s="187">
        <f>S91*H91</f>
        <v>0</v>
      </c>
      <c r="U91" s="187">
        <v>0</v>
      </c>
      <c r="V91" s="187">
        <f>U91*H91</f>
        <v>0</v>
      </c>
      <c r="W91" s="187">
        <v>0</v>
      </c>
      <c r="X91" s="188">
        <f>W91*H91</f>
        <v>0</v>
      </c>
      <c r="AR91" s="16" t="s">
        <v>908</v>
      </c>
      <c r="AT91" s="16" t="s">
        <v>147</v>
      </c>
      <c r="AU91" s="16" t="s">
        <v>91</v>
      </c>
      <c r="AY91" s="16" t="s">
        <v>144</v>
      </c>
      <c r="BE91" s="189">
        <f>IF(O91="základní",K91,0)</f>
        <v>0</v>
      </c>
      <c r="BF91" s="189">
        <f>IF(O91="snížená",K91,0)</f>
        <v>0</v>
      </c>
      <c r="BG91" s="189">
        <f>IF(O91="zákl. přenesená",K91,0)</f>
        <v>0</v>
      </c>
      <c r="BH91" s="189">
        <f>IF(O91="sníž. přenesená",K91,0)</f>
        <v>0</v>
      </c>
      <c r="BI91" s="189">
        <f>IF(O91="nulová",K91,0)</f>
        <v>0</v>
      </c>
      <c r="BJ91" s="16" t="s">
        <v>23</v>
      </c>
      <c r="BK91" s="189">
        <f>ROUND(P91*H91,2)</f>
        <v>0</v>
      </c>
      <c r="BL91" s="16" t="s">
        <v>908</v>
      </c>
      <c r="BM91" s="16" t="s">
        <v>914</v>
      </c>
    </row>
    <row r="92" spans="2:65" s="11" customFormat="1" ht="11.25">
      <c r="B92" s="203"/>
      <c r="C92" s="204"/>
      <c r="D92" s="190" t="s">
        <v>161</v>
      </c>
      <c r="E92" s="205" t="s">
        <v>21</v>
      </c>
      <c r="F92" s="206" t="s">
        <v>915</v>
      </c>
      <c r="G92" s="204"/>
      <c r="H92" s="207">
        <v>0.02</v>
      </c>
      <c r="I92" s="208"/>
      <c r="J92" s="208"/>
      <c r="K92" s="204"/>
      <c r="L92" s="204"/>
      <c r="M92" s="209"/>
      <c r="N92" s="210"/>
      <c r="O92" s="211"/>
      <c r="P92" s="211"/>
      <c r="Q92" s="211"/>
      <c r="R92" s="211"/>
      <c r="S92" s="211"/>
      <c r="T92" s="211"/>
      <c r="U92" s="211"/>
      <c r="V92" s="211"/>
      <c r="W92" s="211"/>
      <c r="X92" s="212"/>
      <c r="AT92" s="213" t="s">
        <v>161</v>
      </c>
      <c r="AU92" s="213" t="s">
        <v>91</v>
      </c>
      <c r="AV92" s="11" t="s">
        <v>91</v>
      </c>
      <c r="AW92" s="11" t="s">
        <v>5</v>
      </c>
      <c r="AX92" s="11" t="s">
        <v>82</v>
      </c>
      <c r="AY92" s="213" t="s">
        <v>144</v>
      </c>
    </row>
    <row r="93" spans="2:65" s="12" customFormat="1" ht="11.25">
      <c r="B93" s="218"/>
      <c r="C93" s="219"/>
      <c r="D93" s="190" t="s">
        <v>161</v>
      </c>
      <c r="E93" s="220" t="s">
        <v>21</v>
      </c>
      <c r="F93" s="221" t="s">
        <v>399</v>
      </c>
      <c r="G93" s="219"/>
      <c r="H93" s="222">
        <v>0.02</v>
      </c>
      <c r="I93" s="223"/>
      <c r="J93" s="223"/>
      <c r="K93" s="219"/>
      <c r="L93" s="219"/>
      <c r="M93" s="224"/>
      <c r="N93" s="248"/>
      <c r="O93" s="249"/>
      <c r="P93" s="249"/>
      <c r="Q93" s="249"/>
      <c r="R93" s="249"/>
      <c r="S93" s="249"/>
      <c r="T93" s="249"/>
      <c r="U93" s="249"/>
      <c r="V93" s="249"/>
      <c r="W93" s="249"/>
      <c r="X93" s="250"/>
      <c r="AT93" s="228" t="s">
        <v>161</v>
      </c>
      <c r="AU93" s="228" t="s">
        <v>91</v>
      </c>
      <c r="AV93" s="12" t="s">
        <v>159</v>
      </c>
      <c r="AW93" s="12" t="s">
        <v>5</v>
      </c>
      <c r="AX93" s="12" t="s">
        <v>23</v>
      </c>
      <c r="AY93" s="228" t="s">
        <v>144</v>
      </c>
    </row>
    <row r="94" spans="2:65" s="1" customFormat="1" ht="6.95" customHeight="1">
      <c r="B94" s="44"/>
      <c r="C94" s="45"/>
      <c r="D94" s="45"/>
      <c r="E94" s="45"/>
      <c r="F94" s="45"/>
      <c r="G94" s="45"/>
      <c r="H94" s="45"/>
      <c r="I94" s="124"/>
      <c r="J94" s="124"/>
      <c r="K94" s="45"/>
      <c r="L94" s="45"/>
      <c r="M94" s="36"/>
    </row>
  </sheetData>
  <sheetProtection algorithmName="SHA-512" hashValue="5hmWw5Td7+QWxES524BTZH9+sPEZDZ0IydRFhttXgqfyqiE1kp1GKpHY7/JJfK55Tab7GLOqTNtBswI/ATvRRA==" saltValue="nviV4dusg5QjWtudav6OFUfzf56ePUx5R9xGnvNs4IVwfUZ90a+Oq+4Jq7i0FeL3so0PP+KGHyJA2s1JvDuOaA==" spinCount="100000" sheet="1" objects="1" scenarios="1" formatColumns="0" formatRows="0" autoFilter="0"/>
  <autoFilter ref="C83:L93"/>
  <mergeCells count="9">
    <mergeCell ref="E52:H52"/>
    <mergeCell ref="E74:H74"/>
    <mergeCell ref="E76:H76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08"/>
  <sheetViews>
    <sheetView showGridLines="0" workbookViewId="0"/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100.83203125" customWidth="1"/>
    <col min="7" max="7" width="8.6640625" customWidth="1"/>
    <col min="8" max="8" width="11.1640625" customWidth="1"/>
    <col min="9" max="10" width="23.5" style="95" customWidth="1"/>
    <col min="11" max="11" width="23.5" customWidth="1"/>
    <col min="12" max="12" width="15.5" customWidth="1"/>
    <col min="13" max="13" width="9.33203125" customWidth="1"/>
    <col min="14" max="14" width="10.83203125" hidden="1" customWidth="1"/>
    <col min="15" max="15" width="9.33203125" hidden="1"/>
    <col min="16" max="24" width="14.1640625" hidden="1" customWidth="1"/>
    <col min="25" max="25" width="12.33203125" hidden="1" customWidth="1"/>
    <col min="26" max="26" width="16.33203125" customWidth="1"/>
    <col min="27" max="27" width="12.33203125" customWidth="1"/>
    <col min="28" max="28" width="1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T2" s="16" t="s">
        <v>110</v>
      </c>
    </row>
    <row r="3" spans="2:46" ht="6.95" customHeight="1">
      <c r="B3" s="96"/>
      <c r="C3" s="97"/>
      <c r="D3" s="97"/>
      <c r="E3" s="97"/>
      <c r="F3" s="97"/>
      <c r="G3" s="97"/>
      <c r="H3" s="97"/>
      <c r="I3" s="98"/>
      <c r="J3" s="98"/>
      <c r="K3" s="97"/>
      <c r="L3" s="97"/>
      <c r="M3" s="19"/>
      <c r="AT3" s="16" t="s">
        <v>91</v>
      </c>
    </row>
    <row r="4" spans="2:46" ht="24.95" customHeight="1">
      <c r="B4" s="19"/>
      <c r="D4" s="99" t="s">
        <v>111</v>
      </c>
      <c r="M4" s="19"/>
      <c r="N4" s="23" t="s">
        <v>11</v>
      </c>
      <c r="AT4" s="16" t="s">
        <v>4</v>
      </c>
    </row>
    <row r="5" spans="2:46" ht="6.95" customHeight="1">
      <c r="B5" s="19"/>
      <c r="M5" s="19"/>
    </row>
    <row r="6" spans="2:46" ht="12" customHeight="1">
      <c r="B6" s="19"/>
      <c r="D6" s="100" t="s">
        <v>17</v>
      </c>
      <c r="M6" s="19"/>
    </row>
    <row r="7" spans="2:46" ht="16.5" customHeight="1">
      <c r="B7" s="19"/>
      <c r="E7" s="369" t="str">
        <f>'Rekapitulace stavby'!K6</f>
        <v>Posílení vodovodní sítě obce Velké Přílepy</v>
      </c>
      <c r="F7" s="370"/>
      <c r="G7" s="370"/>
      <c r="H7" s="370"/>
      <c r="M7" s="19"/>
    </row>
    <row r="8" spans="2:46" s="1" customFormat="1" ht="12" customHeight="1">
      <c r="B8" s="36"/>
      <c r="D8" s="100" t="s">
        <v>112</v>
      </c>
      <c r="I8" s="101"/>
      <c r="J8" s="101"/>
      <c r="M8" s="36"/>
    </row>
    <row r="9" spans="2:46" s="1" customFormat="1" ht="36.950000000000003" customHeight="1">
      <c r="B9" s="36"/>
      <c r="E9" s="371" t="s">
        <v>916</v>
      </c>
      <c r="F9" s="372"/>
      <c r="G9" s="372"/>
      <c r="H9" s="372"/>
      <c r="I9" s="101"/>
      <c r="J9" s="101"/>
      <c r="M9" s="36"/>
    </row>
    <row r="10" spans="2:46" s="1" customFormat="1" ht="11.25">
      <c r="B10" s="36"/>
      <c r="I10" s="101"/>
      <c r="J10" s="101"/>
      <c r="M10" s="36"/>
    </row>
    <row r="11" spans="2:46" s="1" customFormat="1" ht="12" customHeight="1">
      <c r="B11" s="36"/>
      <c r="D11" s="100" t="s">
        <v>20</v>
      </c>
      <c r="F11" s="16" t="s">
        <v>106</v>
      </c>
      <c r="I11" s="102" t="s">
        <v>22</v>
      </c>
      <c r="J11" s="103" t="s">
        <v>21</v>
      </c>
      <c r="M11" s="36"/>
    </row>
    <row r="12" spans="2:46" s="1" customFormat="1" ht="12" customHeight="1">
      <c r="B12" s="36"/>
      <c r="D12" s="100" t="s">
        <v>24</v>
      </c>
      <c r="F12" s="16" t="s">
        <v>25</v>
      </c>
      <c r="I12" s="102" t="s">
        <v>26</v>
      </c>
      <c r="J12" s="104" t="str">
        <f>'Rekapitulace stavby'!AN8</f>
        <v>18. 3. 2019</v>
      </c>
      <c r="M12" s="36"/>
    </row>
    <row r="13" spans="2:46" s="1" customFormat="1" ht="10.9" customHeight="1">
      <c r="B13" s="36"/>
      <c r="I13" s="101"/>
      <c r="J13" s="101"/>
      <c r="M13" s="36"/>
    </row>
    <row r="14" spans="2:46" s="1" customFormat="1" ht="12" customHeight="1">
      <c r="B14" s="36"/>
      <c r="D14" s="100" t="s">
        <v>30</v>
      </c>
      <c r="I14" s="102" t="s">
        <v>31</v>
      </c>
      <c r="J14" s="103" t="s">
        <v>32</v>
      </c>
      <c r="M14" s="36"/>
    </row>
    <row r="15" spans="2:46" s="1" customFormat="1" ht="18" customHeight="1">
      <c r="B15" s="36"/>
      <c r="E15" s="16" t="s">
        <v>33</v>
      </c>
      <c r="I15" s="102" t="s">
        <v>34</v>
      </c>
      <c r="J15" s="103" t="s">
        <v>35</v>
      </c>
      <c r="M15" s="36"/>
    </row>
    <row r="16" spans="2:46" s="1" customFormat="1" ht="6.95" customHeight="1">
      <c r="B16" s="36"/>
      <c r="I16" s="101"/>
      <c r="J16" s="101"/>
      <c r="M16" s="36"/>
    </row>
    <row r="17" spans="2:13" s="1" customFormat="1" ht="12" customHeight="1">
      <c r="B17" s="36"/>
      <c r="D17" s="100" t="s">
        <v>36</v>
      </c>
      <c r="I17" s="102" t="s">
        <v>31</v>
      </c>
      <c r="J17" s="29" t="str">
        <f>'Rekapitulace stavby'!AN13</f>
        <v>Vyplň údaj</v>
      </c>
      <c r="M17" s="36"/>
    </row>
    <row r="18" spans="2:13" s="1" customFormat="1" ht="18" customHeight="1">
      <c r="B18" s="36"/>
      <c r="E18" s="373" t="str">
        <f>'Rekapitulace stavby'!E14</f>
        <v>Vyplň údaj</v>
      </c>
      <c r="F18" s="374"/>
      <c r="G18" s="374"/>
      <c r="H18" s="374"/>
      <c r="I18" s="102" t="s">
        <v>34</v>
      </c>
      <c r="J18" s="29" t="str">
        <f>'Rekapitulace stavby'!AN14</f>
        <v>Vyplň údaj</v>
      </c>
      <c r="M18" s="36"/>
    </row>
    <row r="19" spans="2:13" s="1" customFormat="1" ht="6.95" customHeight="1">
      <c r="B19" s="36"/>
      <c r="I19" s="101"/>
      <c r="J19" s="101"/>
      <c r="M19" s="36"/>
    </row>
    <row r="20" spans="2:13" s="1" customFormat="1" ht="12" customHeight="1">
      <c r="B20" s="36"/>
      <c r="D20" s="100" t="s">
        <v>38</v>
      </c>
      <c r="I20" s="102" t="s">
        <v>31</v>
      </c>
      <c r="J20" s="103" t="s">
        <v>39</v>
      </c>
      <c r="M20" s="36"/>
    </row>
    <row r="21" spans="2:13" s="1" customFormat="1" ht="18" customHeight="1">
      <c r="B21" s="36"/>
      <c r="E21" s="16" t="s">
        <v>40</v>
      </c>
      <c r="I21" s="102" t="s">
        <v>34</v>
      </c>
      <c r="J21" s="103" t="s">
        <v>41</v>
      </c>
      <c r="M21" s="36"/>
    </row>
    <row r="22" spans="2:13" s="1" customFormat="1" ht="6.95" customHeight="1">
      <c r="B22" s="36"/>
      <c r="I22" s="101"/>
      <c r="J22" s="101"/>
      <c r="M22" s="36"/>
    </row>
    <row r="23" spans="2:13" s="1" customFormat="1" ht="12" customHeight="1">
      <c r="B23" s="36"/>
      <c r="D23" s="100" t="s">
        <v>42</v>
      </c>
      <c r="I23" s="102" t="s">
        <v>31</v>
      </c>
      <c r="J23" s="103" t="s">
        <v>21</v>
      </c>
      <c r="M23" s="36"/>
    </row>
    <row r="24" spans="2:13" s="1" customFormat="1" ht="18" customHeight="1">
      <c r="B24" s="36"/>
      <c r="E24" s="16" t="s">
        <v>43</v>
      </c>
      <c r="I24" s="102" t="s">
        <v>34</v>
      </c>
      <c r="J24" s="103" t="s">
        <v>21</v>
      </c>
      <c r="M24" s="36"/>
    </row>
    <row r="25" spans="2:13" s="1" customFormat="1" ht="6.95" customHeight="1">
      <c r="B25" s="36"/>
      <c r="I25" s="101"/>
      <c r="J25" s="101"/>
      <c r="M25" s="36"/>
    </row>
    <row r="26" spans="2:13" s="1" customFormat="1" ht="12" customHeight="1">
      <c r="B26" s="36"/>
      <c r="D26" s="100" t="s">
        <v>44</v>
      </c>
      <c r="I26" s="101"/>
      <c r="J26" s="101"/>
      <c r="M26" s="36"/>
    </row>
    <row r="27" spans="2:13" s="6" customFormat="1" ht="16.5" customHeight="1">
      <c r="B27" s="105"/>
      <c r="E27" s="375" t="s">
        <v>21</v>
      </c>
      <c r="F27" s="375"/>
      <c r="G27" s="375"/>
      <c r="H27" s="375"/>
      <c r="I27" s="106"/>
      <c r="J27" s="106"/>
      <c r="M27" s="105"/>
    </row>
    <row r="28" spans="2:13" s="1" customFormat="1" ht="6.95" customHeight="1">
      <c r="B28" s="36"/>
      <c r="I28" s="101"/>
      <c r="J28" s="101"/>
      <c r="M28" s="36"/>
    </row>
    <row r="29" spans="2:13" s="1" customFormat="1" ht="6.95" customHeight="1">
      <c r="B29" s="36"/>
      <c r="D29" s="53"/>
      <c r="E29" s="53"/>
      <c r="F29" s="53"/>
      <c r="G29" s="53"/>
      <c r="H29" s="53"/>
      <c r="I29" s="107"/>
      <c r="J29" s="107"/>
      <c r="K29" s="53"/>
      <c r="L29" s="53"/>
      <c r="M29" s="36"/>
    </row>
    <row r="30" spans="2:13" s="1" customFormat="1" ht="11.25">
      <c r="B30" s="36"/>
      <c r="E30" s="100" t="s">
        <v>114</v>
      </c>
      <c r="I30" s="101"/>
      <c r="J30" s="101"/>
      <c r="K30" s="108">
        <f>I61</f>
        <v>0</v>
      </c>
      <c r="M30" s="36"/>
    </row>
    <row r="31" spans="2:13" s="1" customFormat="1" ht="11.25">
      <c r="B31" s="36"/>
      <c r="E31" s="100" t="s">
        <v>115</v>
      </c>
      <c r="I31" s="101"/>
      <c r="J31" s="101"/>
      <c r="K31" s="108">
        <f>J61</f>
        <v>0</v>
      </c>
      <c r="M31" s="36"/>
    </row>
    <row r="32" spans="2:13" s="1" customFormat="1" ht="25.35" customHeight="1">
      <c r="B32" s="36"/>
      <c r="D32" s="109" t="s">
        <v>46</v>
      </c>
      <c r="I32" s="101"/>
      <c r="J32" s="101"/>
      <c r="K32" s="110">
        <f>ROUND(K83, 2)</f>
        <v>0</v>
      </c>
      <c r="M32" s="36"/>
    </row>
    <row r="33" spans="2:13" s="1" customFormat="1" ht="6.95" customHeight="1">
      <c r="B33" s="36"/>
      <c r="D33" s="53"/>
      <c r="E33" s="53"/>
      <c r="F33" s="53"/>
      <c r="G33" s="53"/>
      <c r="H33" s="53"/>
      <c r="I33" s="107"/>
      <c r="J33" s="107"/>
      <c r="K33" s="53"/>
      <c r="L33" s="53"/>
      <c r="M33" s="36"/>
    </row>
    <row r="34" spans="2:13" s="1" customFormat="1" ht="14.45" customHeight="1">
      <c r="B34" s="36"/>
      <c r="F34" s="111" t="s">
        <v>48</v>
      </c>
      <c r="I34" s="112" t="s">
        <v>47</v>
      </c>
      <c r="J34" s="101"/>
      <c r="K34" s="111" t="s">
        <v>49</v>
      </c>
      <c r="M34" s="36"/>
    </row>
    <row r="35" spans="2:13" s="1" customFormat="1" ht="14.45" customHeight="1">
      <c r="B35" s="36"/>
      <c r="D35" s="100" t="s">
        <v>50</v>
      </c>
      <c r="E35" s="100" t="s">
        <v>51</v>
      </c>
      <c r="F35" s="108">
        <f>ROUND((SUM(BE83:BE107)),  2)</f>
        <v>0</v>
      </c>
      <c r="I35" s="113">
        <v>0.21</v>
      </c>
      <c r="J35" s="101"/>
      <c r="K35" s="108">
        <f>ROUND(((SUM(BE83:BE107))*I35),  2)</f>
        <v>0</v>
      </c>
      <c r="M35" s="36"/>
    </row>
    <row r="36" spans="2:13" s="1" customFormat="1" ht="14.45" customHeight="1">
      <c r="B36" s="36"/>
      <c r="E36" s="100" t="s">
        <v>52</v>
      </c>
      <c r="F36" s="108">
        <f>ROUND((SUM(BF83:BF107)),  2)</f>
        <v>0</v>
      </c>
      <c r="I36" s="113">
        <v>0.15</v>
      </c>
      <c r="J36" s="101"/>
      <c r="K36" s="108">
        <f>ROUND(((SUM(BF83:BF107))*I36),  2)</f>
        <v>0</v>
      </c>
      <c r="M36" s="36"/>
    </row>
    <row r="37" spans="2:13" s="1" customFormat="1" ht="14.45" hidden="1" customHeight="1">
      <c r="B37" s="36"/>
      <c r="E37" s="100" t="s">
        <v>53</v>
      </c>
      <c r="F37" s="108">
        <f>ROUND((SUM(BG83:BG107)),  2)</f>
        <v>0</v>
      </c>
      <c r="I37" s="113">
        <v>0.21</v>
      </c>
      <c r="J37" s="101"/>
      <c r="K37" s="108">
        <f>0</f>
        <v>0</v>
      </c>
      <c r="M37" s="36"/>
    </row>
    <row r="38" spans="2:13" s="1" customFormat="1" ht="14.45" hidden="1" customHeight="1">
      <c r="B38" s="36"/>
      <c r="E38" s="100" t="s">
        <v>54</v>
      </c>
      <c r="F38" s="108">
        <f>ROUND((SUM(BH83:BH107)),  2)</f>
        <v>0</v>
      </c>
      <c r="I38" s="113">
        <v>0.15</v>
      </c>
      <c r="J38" s="101"/>
      <c r="K38" s="108">
        <f>0</f>
        <v>0</v>
      </c>
      <c r="M38" s="36"/>
    </row>
    <row r="39" spans="2:13" s="1" customFormat="1" ht="14.45" hidden="1" customHeight="1">
      <c r="B39" s="36"/>
      <c r="E39" s="100" t="s">
        <v>55</v>
      </c>
      <c r="F39" s="108">
        <f>ROUND((SUM(BI83:BI107)),  2)</f>
        <v>0</v>
      </c>
      <c r="I39" s="113">
        <v>0</v>
      </c>
      <c r="J39" s="101"/>
      <c r="K39" s="108">
        <f>0</f>
        <v>0</v>
      </c>
      <c r="M39" s="36"/>
    </row>
    <row r="40" spans="2:13" s="1" customFormat="1" ht="6.95" customHeight="1">
      <c r="B40" s="36"/>
      <c r="I40" s="101"/>
      <c r="J40" s="101"/>
      <c r="M40" s="36"/>
    </row>
    <row r="41" spans="2:13" s="1" customFormat="1" ht="25.35" customHeight="1">
      <c r="B41" s="36"/>
      <c r="C41" s="114"/>
      <c r="D41" s="115" t="s">
        <v>56</v>
      </c>
      <c r="E41" s="116"/>
      <c r="F41" s="116"/>
      <c r="G41" s="117" t="s">
        <v>57</v>
      </c>
      <c r="H41" s="118" t="s">
        <v>58</v>
      </c>
      <c r="I41" s="119"/>
      <c r="J41" s="119"/>
      <c r="K41" s="120">
        <f>SUM(K32:K39)</f>
        <v>0</v>
      </c>
      <c r="L41" s="121"/>
      <c r="M41" s="36"/>
    </row>
    <row r="42" spans="2:13" s="1" customFormat="1" ht="14.45" customHeight="1">
      <c r="B42" s="122"/>
      <c r="C42" s="123"/>
      <c r="D42" s="123"/>
      <c r="E42" s="123"/>
      <c r="F42" s="123"/>
      <c r="G42" s="123"/>
      <c r="H42" s="123"/>
      <c r="I42" s="124"/>
      <c r="J42" s="124"/>
      <c r="K42" s="123"/>
      <c r="L42" s="123"/>
      <c r="M42" s="36"/>
    </row>
    <row r="46" spans="2:13" s="1" customFormat="1" ht="6.95" customHeight="1">
      <c r="B46" s="125"/>
      <c r="C46" s="126"/>
      <c r="D46" s="126"/>
      <c r="E46" s="126"/>
      <c r="F46" s="126"/>
      <c r="G46" s="126"/>
      <c r="H46" s="126"/>
      <c r="I46" s="127"/>
      <c r="J46" s="127"/>
      <c r="K46" s="126"/>
      <c r="L46" s="126"/>
      <c r="M46" s="36"/>
    </row>
    <row r="47" spans="2:13" s="1" customFormat="1" ht="24.95" customHeight="1">
      <c r="B47" s="32"/>
      <c r="C47" s="22" t="s">
        <v>116</v>
      </c>
      <c r="D47" s="33"/>
      <c r="E47" s="33"/>
      <c r="F47" s="33"/>
      <c r="G47" s="33"/>
      <c r="H47" s="33"/>
      <c r="I47" s="101"/>
      <c r="J47" s="101"/>
      <c r="K47" s="33"/>
      <c r="L47" s="33"/>
      <c r="M47" s="36"/>
    </row>
    <row r="48" spans="2:13" s="1" customFormat="1" ht="6.95" customHeight="1">
      <c r="B48" s="32"/>
      <c r="C48" s="33"/>
      <c r="D48" s="33"/>
      <c r="E48" s="33"/>
      <c r="F48" s="33"/>
      <c r="G48" s="33"/>
      <c r="H48" s="33"/>
      <c r="I48" s="101"/>
      <c r="J48" s="101"/>
      <c r="K48" s="33"/>
      <c r="L48" s="33"/>
      <c r="M48" s="36"/>
    </row>
    <row r="49" spans="2:47" s="1" customFormat="1" ht="12" customHeight="1">
      <c r="B49" s="32"/>
      <c r="C49" s="28" t="s">
        <v>17</v>
      </c>
      <c r="D49" s="33"/>
      <c r="E49" s="33"/>
      <c r="F49" s="33"/>
      <c r="G49" s="33"/>
      <c r="H49" s="33"/>
      <c r="I49" s="101"/>
      <c r="J49" s="101"/>
      <c r="K49" s="33"/>
      <c r="L49" s="33"/>
      <c r="M49" s="36"/>
    </row>
    <row r="50" spans="2:47" s="1" customFormat="1" ht="16.5" customHeight="1">
      <c r="B50" s="32"/>
      <c r="C50" s="33"/>
      <c r="D50" s="33"/>
      <c r="E50" s="376" t="str">
        <f>E7</f>
        <v>Posílení vodovodní sítě obce Velké Přílepy</v>
      </c>
      <c r="F50" s="377"/>
      <c r="G50" s="377"/>
      <c r="H50" s="377"/>
      <c r="I50" s="101"/>
      <c r="J50" s="101"/>
      <c r="K50" s="33"/>
      <c r="L50" s="33"/>
      <c r="M50" s="36"/>
    </row>
    <row r="51" spans="2:47" s="1" customFormat="1" ht="12" customHeight="1">
      <c r="B51" s="32"/>
      <c r="C51" s="28" t="s">
        <v>112</v>
      </c>
      <c r="D51" s="33"/>
      <c r="E51" s="33"/>
      <c r="F51" s="33"/>
      <c r="G51" s="33"/>
      <c r="H51" s="33"/>
      <c r="I51" s="101"/>
      <c r="J51" s="101"/>
      <c r="K51" s="33"/>
      <c r="L51" s="33"/>
      <c r="M51" s="36"/>
    </row>
    <row r="52" spans="2:47" s="1" customFormat="1" ht="16.5" customHeight="1">
      <c r="B52" s="32"/>
      <c r="C52" s="33"/>
      <c r="D52" s="33"/>
      <c r="E52" s="349" t="str">
        <f>E9</f>
        <v>ON - Ostatní náklady</v>
      </c>
      <c r="F52" s="348"/>
      <c r="G52" s="348"/>
      <c r="H52" s="348"/>
      <c r="I52" s="101"/>
      <c r="J52" s="101"/>
      <c r="K52" s="33"/>
      <c r="L52" s="33"/>
      <c r="M52" s="36"/>
    </row>
    <row r="53" spans="2:47" s="1" customFormat="1" ht="6.95" customHeight="1">
      <c r="B53" s="32"/>
      <c r="C53" s="33"/>
      <c r="D53" s="33"/>
      <c r="E53" s="33"/>
      <c r="F53" s="33"/>
      <c r="G53" s="33"/>
      <c r="H53" s="33"/>
      <c r="I53" s="101"/>
      <c r="J53" s="101"/>
      <c r="K53" s="33"/>
      <c r="L53" s="33"/>
      <c r="M53" s="36"/>
    </row>
    <row r="54" spans="2:47" s="1" customFormat="1" ht="12" customHeight="1">
      <c r="B54" s="32"/>
      <c r="C54" s="28" t="s">
        <v>24</v>
      </c>
      <c r="D54" s="33"/>
      <c r="E54" s="33"/>
      <c r="F54" s="26" t="str">
        <f>F12</f>
        <v>Velké Přílepy, ul. Pražská</v>
      </c>
      <c r="G54" s="33"/>
      <c r="H54" s="33"/>
      <c r="I54" s="102" t="s">
        <v>26</v>
      </c>
      <c r="J54" s="104" t="str">
        <f>IF(J12="","",J12)</f>
        <v>18. 3. 2019</v>
      </c>
      <c r="K54" s="33"/>
      <c r="L54" s="33"/>
      <c r="M54" s="36"/>
    </row>
    <row r="55" spans="2:47" s="1" customFormat="1" ht="6.95" customHeight="1">
      <c r="B55" s="32"/>
      <c r="C55" s="33"/>
      <c r="D55" s="33"/>
      <c r="E55" s="33"/>
      <c r="F55" s="33"/>
      <c r="G55" s="33"/>
      <c r="H55" s="33"/>
      <c r="I55" s="101"/>
      <c r="J55" s="101"/>
      <c r="K55" s="33"/>
      <c r="L55" s="33"/>
      <c r="M55" s="36"/>
    </row>
    <row r="56" spans="2:47" s="1" customFormat="1" ht="13.7" customHeight="1">
      <c r="B56" s="32"/>
      <c r="C56" s="28" t="s">
        <v>30</v>
      </c>
      <c r="D56" s="33"/>
      <c r="E56" s="33"/>
      <c r="F56" s="26" t="str">
        <f>E15</f>
        <v>obec Velké Přílepy</v>
      </c>
      <c r="G56" s="33"/>
      <c r="H56" s="33"/>
      <c r="I56" s="102" t="s">
        <v>38</v>
      </c>
      <c r="J56" s="128" t="str">
        <f>E21</f>
        <v>HADRABA, s.r.o.</v>
      </c>
      <c r="K56" s="33"/>
      <c r="L56" s="33"/>
      <c r="M56" s="36"/>
    </row>
    <row r="57" spans="2:47" s="1" customFormat="1" ht="13.7" customHeight="1">
      <c r="B57" s="32"/>
      <c r="C57" s="28" t="s">
        <v>36</v>
      </c>
      <c r="D57" s="33"/>
      <c r="E57" s="33"/>
      <c r="F57" s="26" t="str">
        <f>IF(E18="","",E18)</f>
        <v>Vyplň údaj</v>
      </c>
      <c r="G57" s="33"/>
      <c r="H57" s="33"/>
      <c r="I57" s="102" t="s">
        <v>42</v>
      </c>
      <c r="J57" s="128" t="str">
        <f>E24</f>
        <v>Ing. Michal Hadraba</v>
      </c>
      <c r="K57" s="33"/>
      <c r="L57" s="33"/>
      <c r="M57" s="36"/>
    </row>
    <row r="58" spans="2:47" s="1" customFormat="1" ht="10.35" customHeight="1">
      <c r="B58" s="32"/>
      <c r="C58" s="33"/>
      <c r="D58" s="33"/>
      <c r="E58" s="33"/>
      <c r="F58" s="33"/>
      <c r="G58" s="33"/>
      <c r="H58" s="33"/>
      <c r="I58" s="101"/>
      <c r="J58" s="101"/>
      <c r="K58" s="33"/>
      <c r="L58" s="33"/>
      <c r="M58" s="36"/>
    </row>
    <row r="59" spans="2:47" s="1" customFormat="1" ht="29.25" customHeight="1">
      <c r="B59" s="32"/>
      <c r="C59" s="129" t="s">
        <v>117</v>
      </c>
      <c r="D59" s="130"/>
      <c r="E59" s="130"/>
      <c r="F59" s="130"/>
      <c r="G59" s="130"/>
      <c r="H59" s="130"/>
      <c r="I59" s="131" t="s">
        <v>118</v>
      </c>
      <c r="J59" s="131" t="s">
        <v>119</v>
      </c>
      <c r="K59" s="132" t="s">
        <v>120</v>
      </c>
      <c r="L59" s="130"/>
      <c r="M59" s="36"/>
    </row>
    <row r="60" spans="2:47" s="1" customFormat="1" ht="10.35" customHeight="1">
      <c r="B60" s="32"/>
      <c r="C60" s="33"/>
      <c r="D60" s="33"/>
      <c r="E60" s="33"/>
      <c r="F60" s="33"/>
      <c r="G60" s="33"/>
      <c r="H60" s="33"/>
      <c r="I60" s="101"/>
      <c r="J60" s="101"/>
      <c r="K60" s="33"/>
      <c r="L60" s="33"/>
      <c r="M60" s="36"/>
    </row>
    <row r="61" spans="2:47" s="1" customFormat="1" ht="22.9" customHeight="1">
      <c r="B61" s="32"/>
      <c r="C61" s="133" t="s">
        <v>80</v>
      </c>
      <c r="D61" s="33"/>
      <c r="E61" s="33"/>
      <c r="F61" s="33"/>
      <c r="G61" s="33"/>
      <c r="H61" s="33"/>
      <c r="I61" s="134">
        <f t="shared" ref="I61:J63" si="0">Q83</f>
        <v>0</v>
      </c>
      <c r="J61" s="134">
        <f t="shared" si="0"/>
        <v>0</v>
      </c>
      <c r="K61" s="70">
        <f>K83</f>
        <v>0</v>
      </c>
      <c r="L61" s="33"/>
      <c r="M61" s="36"/>
      <c r="AU61" s="16" t="s">
        <v>121</v>
      </c>
    </row>
    <row r="62" spans="2:47" s="7" customFormat="1" ht="24.95" customHeight="1">
      <c r="B62" s="135"/>
      <c r="C62" s="136"/>
      <c r="D62" s="137" t="s">
        <v>917</v>
      </c>
      <c r="E62" s="138"/>
      <c r="F62" s="138"/>
      <c r="G62" s="138"/>
      <c r="H62" s="138"/>
      <c r="I62" s="139">
        <f t="shared" si="0"/>
        <v>0</v>
      </c>
      <c r="J62" s="139">
        <f t="shared" si="0"/>
        <v>0</v>
      </c>
      <c r="K62" s="140">
        <f>K84</f>
        <v>0</v>
      </c>
      <c r="L62" s="136"/>
      <c r="M62" s="141"/>
    </row>
    <row r="63" spans="2:47" s="8" customFormat="1" ht="19.899999999999999" customHeight="1">
      <c r="B63" s="142"/>
      <c r="C63" s="143"/>
      <c r="D63" s="144" t="s">
        <v>918</v>
      </c>
      <c r="E63" s="145"/>
      <c r="F63" s="145"/>
      <c r="G63" s="145"/>
      <c r="H63" s="145"/>
      <c r="I63" s="146">
        <f t="shared" si="0"/>
        <v>0</v>
      </c>
      <c r="J63" s="146">
        <f t="shared" si="0"/>
        <v>0</v>
      </c>
      <c r="K63" s="147">
        <f>K85</f>
        <v>0</v>
      </c>
      <c r="L63" s="143"/>
      <c r="M63" s="148"/>
    </row>
    <row r="64" spans="2:47" s="1" customFormat="1" ht="21.75" customHeight="1">
      <c r="B64" s="32"/>
      <c r="C64" s="33"/>
      <c r="D64" s="33"/>
      <c r="E64" s="33"/>
      <c r="F64" s="33"/>
      <c r="G64" s="33"/>
      <c r="H64" s="33"/>
      <c r="I64" s="101"/>
      <c r="J64" s="101"/>
      <c r="K64" s="33"/>
      <c r="L64" s="33"/>
      <c r="M64" s="36"/>
    </row>
    <row r="65" spans="2:13" s="1" customFormat="1" ht="6.95" customHeight="1">
      <c r="B65" s="44"/>
      <c r="C65" s="45"/>
      <c r="D65" s="45"/>
      <c r="E65" s="45"/>
      <c r="F65" s="45"/>
      <c r="G65" s="45"/>
      <c r="H65" s="45"/>
      <c r="I65" s="124"/>
      <c r="J65" s="124"/>
      <c r="K65" s="45"/>
      <c r="L65" s="45"/>
      <c r="M65" s="36"/>
    </row>
    <row r="69" spans="2:13" s="1" customFormat="1" ht="6.95" customHeight="1">
      <c r="B69" s="46"/>
      <c r="C69" s="47"/>
      <c r="D69" s="47"/>
      <c r="E69" s="47"/>
      <c r="F69" s="47"/>
      <c r="G69" s="47"/>
      <c r="H69" s="47"/>
      <c r="I69" s="127"/>
      <c r="J69" s="127"/>
      <c r="K69" s="47"/>
      <c r="L69" s="47"/>
      <c r="M69" s="36"/>
    </row>
    <row r="70" spans="2:13" s="1" customFormat="1" ht="24.95" customHeight="1">
      <c r="B70" s="32"/>
      <c r="C70" s="22" t="s">
        <v>125</v>
      </c>
      <c r="D70" s="33"/>
      <c r="E70" s="33"/>
      <c r="F70" s="33"/>
      <c r="G70" s="33"/>
      <c r="H70" s="33"/>
      <c r="I70" s="101"/>
      <c r="J70" s="101"/>
      <c r="K70" s="33"/>
      <c r="L70" s="33"/>
      <c r="M70" s="36"/>
    </row>
    <row r="71" spans="2:13" s="1" customFormat="1" ht="6.95" customHeight="1">
      <c r="B71" s="32"/>
      <c r="C71" s="33"/>
      <c r="D71" s="33"/>
      <c r="E71" s="33"/>
      <c r="F71" s="33"/>
      <c r="G71" s="33"/>
      <c r="H71" s="33"/>
      <c r="I71" s="101"/>
      <c r="J71" s="101"/>
      <c r="K71" s="33"/>
      <c r="L71" s="33"/>
      <c r="M71" s="36"/>
    </row>
    <row r="72" spans="2:13" s="1" customFormat="1" ht="12" customHeight="1">
      <c r="B72" s="32"/>
      <c r="C72" s="28" t="s">
        <v>17</v>
      </c>
      <c r="D72" s="33"/>
      <c r="E72" s="33"/>
      <c r="F72" s="33"/>
      <c r="G72" s="33"/>
      <c r="H72" s="33"/>
      <c r="I72" s="101"/>
      <c r="J72" s="101"/>
      <c r="K72" s="33"/>
      <c r="L72" s="33"/>
      <c r="M72" s="36"/>
    </row>
    <row r="73" spans="2:13" s="1" customFormat="1" ht="16.5" customHeight="1">
      <c r="B73" s="32"/>
      <c r="C73" s="33"/>
      <c r="D73" s="33"/>
      <c r="E73" s="376" t="str">
        <f>E7</f>
        <v>Posílení vodovodní sítě obce Velké Přílepy</v>
      </c>
      <c r="F73" s="377"/>
      <c r="G73" s="377"/>
      <c r="H73" s="377"/>
      <c r="I73" s="101"/>
      <c r="J73" s="101"/>
      <c r="K73" s="33"/>
      <c r="L73" s="33"/>
      <c r="M73" s="36"/>
    </row>
    <row r="74" spans="2:13" s="1" customFormat="1" ht="12" customHeight="1">
      <c r="B74" s="32"/>
      <c r="C74" s="28" t="s">
        <v>112</v>
      </c>
      <c r="D74" s="33"/>
      <c r="E74" s="33"/>
      <c r="F74" s="33"/>
      <c r="G74" s="33"/>
      <c r="H74" s="33"/>
      <c r="I74" s="101"/>
      <c r="J74" s="101"/>
      <c r="K74" s="33"/>
      <c r="L74" s="33"/>
      <c r="M74" s="36"/>
    </row>
    <row r="75" spans="2:13" s="1" customFormat="1" ht="16.5" customHeight="1">
      <c r="B75" s="32"/>
      <c r="C75" s="33"/>
      <c r="D75" s="33"/>
      <c r="E75" s="349" t="str">
        <f>E9</f>
        <v>ON - Ostatní náklady</v>
      </c>
      <c r="F75" s="348"/>
      <c r="G75" s="348"/>
      <c r="H75" s="348"/>
      <c r="I75" s="101"/>
      <c r="J75" s="101"/>
      <c r="K75" s="33"/>
      <c r="L75" s="33"/>
      <c r="M75" s="36"/>
    </row>
    <row r="76" spans="2:13" s="1" customFormat="1" ht="6.95" customHeight="1">
      <c r="B76" s="32"/>
      <c r="C76" s="33"/>
      <c r="D76" s="33"/>
      <c r="E76" s="33"/>
      <c r="F76" s="33"/>
      <c r="G76" s="33"/>
      <c r="H76" s="33"/>
      <c r="I76" s="101"/>
      <c r="J76" s="101"/>
      <c r="K76" s="33"/>
      <c r="L76" s="33"/>
      <c r="M76" s="36"/>
    </row>
    <row r="77" spans="2:13" s="1" customFormat="1" ht="12" customHeight="1">
      <c r="B77" s="32"/>
      <c r="C77" s="28" t="s">
        <v>24</v>
      </c>
      <c r="D77" s="33"/>
      <c r="E77" s="33"/>
      <c r="F77" s="26" t="str">
        <f>F12</f>
        <v>Velké Přílepy, ul. Pražská</v>
      </c>
      <c r="G77" s="33"/>
      <c r="H77" s="33"/>
      <c r="I77" s="102" t="s">
        <v>26</v>
      </c>
      <c r="J77" s="104" t="str">
        <f>IF(J12="","",J12)</f>
        <v>18. 3. 2019</v>
      </c>
      <c r="K77" s="33"/>
      <c r="L77" s="33"/>
      <c r="M77" s="36"/>
    </row>
    <row r="78" spans="2:13" s="1" customFormat="1" ht="6.95" customHeight="1">
      <c r="B78" s="32"/>
      <c r="C78" s="33"/>
      <c r="D78" s="33"/>
      <c r="E78" s="33"/>
      <c r="F78" s="33"/>
      <c r="G78" s="33"/>
      <c r="H78" s="33"/>
      <c r="I78" s="101"/>
      <c r="J78" s="101"/>
      <c r="K78" s="33"/>
      <c r="L78" s="33"/>
      <c r="M78" s="36"/>
    </row>
    <row r="79" spans="2:13" s="1" customFormat="1" ht="13.7" customHeight="1">
      <c r="B79" s="32"/>
      <c r="C79" s="28" t="s">
        <v>30</v>
      </c>
      <c r="D79" s="33"/>
      <c r="E79" s="33"/>
      <c r="F79" s="26" t="str">
        <f>E15</f>
        <v>obec Velké Přílepy</v>
      </c>
      <c r="G79" s="33"/>
      <c r="H79" s="33"/>
      <c r="I79" s="102" t="s">
        <v>38</v>
      </c>
      <c r="J79" s="128" t="str">
        <f>E21</f>
        <v>HADRABA, s.r.o.</v>
      </c>
      <c r="K79" s="33"/>
      <c r="L79" s="33"/>
      <c r="M79" s="36"/>
    </row>
    <row r="80" spans="2:13" s="1" customFormat="1" ht="13.7" customHeight="1">
      <c r="B80" s="32"/>
      <c r="C80" s="28" t="s">
        <v>36</v>
      </c>
      <c r="D80" s="33"/>
      <c r="E80" s="33"/>
      <c r="F80" s="26" t="str">
        <f>IF(E18="","",E18)</f>
        <v>Vyplň údaj</v>
      </c>
      <c r="G80" s="33"/>
      <c r="H80" s="33"/>
      <c r="I80" s="102" t="s">
        <v>42</v>
      </c>
      <c r="J80" s="128" t="str">
        <f>E24</f>
        <v>Ing. Michal Hadraba</v>
      </c>
      <c r="K80" s="33"/>
      <c r="L80" s="33"/>
      <c r="M80" s="36"/>
    </row>
    <row r="81" spans="2:65" s="1" customFormat="1" ht="10.35" customHeight="1">
      <c r="B81" s="32"/>
      <c r="C81" s="33"/>
      <c r="D81" s="33"/>
      <c r="E81" s="33"/>
      <c r="F81" s="33"/>
      <c r="G81" s="33"/>
      <c r="H81" s="33"/>
      <c r="I81" s="101"/>
      <c r="J81" s="101"/>
      <c r="K81" s="33"/>
      <c r="L81" s="33"/>
      <c r="M81" s="36"/>
    </row>
    <row r="82" spans="2:65" s="9" customFormat="1" ht="29.25" customHeight="1">
      <c r="B82" s="149"/>
      <c r="C82" s="150" t="s">
        <v>126</v>
      </c>
      <c r="D82" s="151" t="s">
        <v>65</v>
      </c>
      <c r="E82" s="151" t="s">
        <v>61</v>
      </c>
      <c r="F82" s="151" t="s">
        <v>62</v>
      </c>
      <c r="G82" s="151" t="s">
        <v>127</v>
      </c>
      <c r="H82" s="151" t="s">
        <v>128</v>
      </c>
      <c r="I82" s="152" t="s">
        <v>129</v>
      </c>
      <c r="J82" s="152" t="s">
        <v>130</v>
      </c>
      <c r="K82" s="151" t="s">
        <v>120</v>
      </c>
      <c r="L82" s="153" t="s">
        <v>131</v>
      </c>
      <c r="M82" s="154"/>
      <c r="N82" s="61" t="s">
        <v>21</v>
      </c>
      <c r="O82" s="62" t="s">
        <v>50</v>
      </c>
      <c r="P82" s="62" t="s">
        <v>132</v>
      </c>
      <c r="Q82" s="62" t="s">
        <v>133</v>
      </c>
      <c r="R82" s="62" t="s">
        <v>134</v>
      </c>
      <c r="S82" s="62" t="s">
        <v>135</v>
      </c>
      <c r="T82" s="62" t="s">
        <v>136</v>
      </c>
      <c r="U82" s="62" t="s">
        <v>137</v>
      </c>
      <c r="V82" s="62" t="s">
        <v>138</v>
      </c>
      <c r="W82" s="62" t="s">
        <v>139</v>
      </c>
      <c r="X82" s="63" t="s">
        <v>140</v>
      </c>
    </row>
    <row r="83" spans="2:65" s="1" customFormat="1" ht="22.9" customHeight="1">
      <c r="B83" s="32"/>
      <c r="C83" s="68" t="s">
        <v>141</v>
      </c>
      <c r="D83" s="33"/>
      <c r="E83" s="33"/>
      <c r="F83" s="33"/>
      <c r="G83" s="33"/>
      <c r="H83" s="33"/>
      <c r="I83" s="101"/>
      <c r="J83" s="101"/>
      <c r="K83" s="155">
        <f>BK83</f>
        <v>0</v>
      </c>
      <c r="L83" s="33"/>
      <c r="M83" s="36"/>
      <c r="N83" s="64"/>
      <c r="O83" s="65"/>
      <c r="P83" s="65"/>
      <c r="Q83" s="156">
        <f>Q84</f>
        <v>0</v>
      </c>
      <c r="R83" s="156">
        <f>R84</f>
        <v>0</v>
      </c>
      <c r="S83" s="65"/>
      <c r="T83" s="157">
        <f>T84</f>
        <v>0</v>
      </c>
      <c r="U83" s="65"/>
      <c r="V83" s="157">
        <f>V84</f>
        <v>0</v>
      </c>
      <c r="W83" s="65"/>
      <c r="X83" s="158">
        <f>X84</f>
        <v>0</v>
      </c>
      <c r="AT83" s="16" t="s">
        <v>81</v>
      </c>
      <c r="AU83" s="16" t="s">
        <v>121</v>
      </c>
      <c r="BK83" s="159">
        <f>BK84</f>
        <v>0</v>
      </c>
    </row>
    <row r="84" spans="2:65" s="10" customFormat="1" ht="25.9" customHeight="1">
      <c r="B84" s="160"/>
      <c r="C84" s="161"/>
      <c r="D84" s="162" t="s">
        <v>81</v>
      </c>
      <c r="E84" s="163" t="s">
        <v>142</v>
      </c>
      <c r="F84" s="163" t="s">
        <v>108</v>
      </c>
      <c r="G84" s="161"/>
      <c r="H84" s="161"/>
      <c r="I84" s="164"/>
      <c r="J84" s="164"/>
      <c r="K84" s="165">
        <f>BK84</f>
        <v>0</v>
      </c>
      <c r="L84" s="161"/>
      <c r="M84" s="166"/>
      <c r="N84" s="167"/>
      <c r="O84" s="168"/>
      <c r="P84" s="168"/>
      <c r="Q84" s="169">
        <f>Q85</f>
        <v>0</v>
      </c>
      <c r="R84" s="169">
        <f>R85</f>
        <v>0</v>
      </c>
      <c r="S84" s="168"/>
      <c r="T84" s="170">
        <f>T85</f>
        <v>0</v>
      </c>
      <c r="U84" s="168"/>
      <c r="V84" s="170">
        <f>V85</f>
        <v>0</v>
      </c>
      <c r="W84" s="168"/>
      <c r="X84" s="171">
        <f>X85</f>
        <v>0</v>
      </c>
      <c r="AR84" s="172" t="s">
        <v>23</v>
      </c>
      <c r="AT84" s="173" t="s">
        <v>81</v>
      </c>
      <c r="AU84" s="173" t="s">
        <v>82</v>
      </c>
      <c r="AY84" s="172" t="s">
        <v>144</v>
      </c>
      <c r="BK84" s="174">
        <f>BK85</f>
        <v>0</v>
      </c>
    </row>
    <row r="85" spans="2:65" s="10" customFormat="1" ht="22.9" customHeight="1">
      <c r="B85" s="160"/>
      <c r="C85" s="161"/>
      <c r="D85" s="162" t="s">
        <v>81</v>
      </c>
      <c r="E85" s="175" t="s">
        <v>919</v>
      </c>
      <c r="F85" s="175" t="s">
        <v>108</v>
      </c>
      <c r="G85" s="161"/>
      <c r="H85" s="161"/>
      <c r="I85" s="164"/>
      <c r="J85" s="164"/>
      <c r="K85" s="176">
        <f>BK85</f>
        <v>0</v>
      </c>
      <c r="L85" s="161"/>
      <c r="M85" s="166"/>
      <c r="N85" s="167"/>
      <c r="O85" s="168"/>
      <c r="P85" s="168"/>
      <c r="Q85" s="169">
        <f>SUM(Q86:Q107)</f>
        <v>0</v>
      </c>
      <c r="R85" s="169">
        <f>SUM(R86:R107)</f>
        <v>0</v>
      </c>
      <c r="S85" s="168"/>
      <c r="T85" s="170">
        <f>SUM(T86:T107)</f>
        <v>0</v>
      </c>
      <c r="U85" s="168"/>
      <c r="V85" s="170">
        <f>SUM(V86:V107)</f>
        <v>0</v>
      </c>
      <c r="W85" s="168"/>
      <c r="X85" s="171">
        <f>SUM(X86:X107)</f>
        <v>0</v>
      </c>
      <c r="AR85" s="172" t="s">
        <v>23</v>
      </c>
      <c r="AT85" s="173" t="s">
        <v>81</v>
      </c>
      <c r="AU85" s="173" t="s">
        <v>23</v>
      </c>
      <c r="AY85" s="172" t="s">
        <v>144</v>
      </c>
      <c r="BK85" s="174">
        <f>SUM(BK86:BK107)</f>
        <v>0</v>
      </c>
    </row>
    <row r="86" spans="2:65" s="1" customFormat="1" ht="16.5" customHeight="1">
      <c r="B86" s="32"/>
      <c r="C86" s="177" t="s">
        <v>23</v>
      </c>
      <c r="D86" s="177" t="s">
        <v>147</v>
      </c>
      <c r="E86" s="178" t="s">
        <v>920</v>
      </c>
      <c r="F86" s="179" t="s">
        <v>921</v>
      </c>
      <c r="G86" s="180" t="s">
        <v>922</v>
      </c>
      <c r="H86" s="181">
        <v>1</v>
      </c>
      <c r="I86" s="182"/>
      <c r="J86" s="182"/>
      <c r="K86" s="183">
        <f>ROUND(P86*H86,2)</f>
        <v>0</v>
      </c>
      <c r="L86" s="179" t="s">
        <v>21</v>
      </c>
      <c r="M86" s="36"/>
      <c r="N86" s="184" t="s">
        <v>21</v>
      </c>
      <c r="O86" s="185" t="s">
        <v>51</v>
      </c>
      <c r="P86" s="186">
        <f>I86+J86</f>
        <v>0</v>
      </c>
      <c r="Q86" s="186">
        <f>ROUND(I86*H86,2)</f>
        <v>0</v>
      </c>
      <c r="R86" s="186">
        <f>ROUND(J86*H86,2)</f>
        <v>0</v>
      </c>
      <c r="S86" s="57"/>
      <c r="T86" s="187">
        <f>S86*H86</f>
        <v>0</v>
      </c>
      <c r="U86" s="187">
        <v>0</v>
      </c>
      <c r="V86" s="187">
        <f>U86*H86</f>
        <v>0</v>
      </c>
      <c r="W86" s="187">
        <v>0</v>
      </c>
      <c r="X86" s="188">
        <f>W86*H86</f>
        <v>0</v>
      </c>
      <c r="AR86" s="16" t="s">
        <v>159</v>
      </c>
      <c r="AT86" s="16" t="s">
        <v>147</v>
      </c>
      <c r="AU86" s="16" t="s">
        <v>91</v>
      </c>
      <c r="AY86" s="16" t="s">
        <v>144</v>
      </c>
      <c r="BE86" s="189">
        <f>IF(O86="základní",K86,0)</f>
        <v>0</v>
      </c>
      <c r="BF86" s="189">
        <f>IF(O86="snížená",K86,0)</f>
        <v>0</v>
      </c>
      <c r="BG86" s="189">
        <f>IF(O86="zákl. přenesená",K86,0)</f>
        <v>0</v>
      </c>
      <c r="BH86" s="189">
        <f>IF(O86="sníž. přenesená",K86,0)</f>
        <v>0</v>
      </c>
      <c r="BI86" s="189">
        <f>IF(O86="nulová",K86,0)</f>
        <v>0</v>
      </c>
      <c r="BJ86" s="16" t="s">
        <v>23</v>
      </c>
      <c r="BK86" s="189">
        <f>ROUND(P86*H86,2)</f>
        <v>0</v>
      </c>
      <c r="BL86" s="16" t="s">
        <v>159</v>
      </c>
      <c r="BM86" s="16" t="s">
        <v>923</v>
      </c>
    </row>
    <row r="87" spans="2:65" s="11" customFormat="1" ht="11.25">
      <c r="B87" s="203"/>
      <c r="C87" s="204"/>
      <c r="D87" s="190" t="s">
        <v>161</v>
      </c>
      <c r="E87" s="205" t="s">
        <v>21</v>
      </c>
      <c r="F87" s="206" t="s">
        <v>23</v>
      </c>
      <c r="G87" s="204"/>
      <c r="H87" s="207">
        <v>1</v>
      </c>
      <c r="I87" s="208"/>
      <c r="J87" s="208"/>
      <c r="K87" s="204"/>
      <c r="L87" s="204"/>
      <c r="M87" s="209"/>
      <c r="N87" s="210"/>
      <c r="O87" s="211"/>
      <c r="P87" s="211"/>
      <c r="Q87" s="211"/>
      <c r="R87" s="211"/>
      <c r="S87" s="211"/>
      <c r="T87" s="211"/>
      <c r="U87" s="211"/>
      <c r="V87" s="211"/>
      <c r="W87" s="211"/>
      <c r="X87" s="212"/>
      <c r="AT87" s="213" t="s">
        <v>161</v>
      </c>
      <c r="AU87" s="213" t="s">
        <v>91</v>
      </c>
      <c r="AV87" s="11" t="s">
        <v>91</v>
      </c>
      <c r="AW87" s="11" t="s">
        <v>5</v>
      </c>
      <c r="AX87" s="11" t="s">
        <v>82</v>
      </c>
      <c r="AY87" s="213" t="s">
        <v>144</v>
      </c>
    </row>
    <row r="88" spans="2:65" s="12" customFormat="1" ht="11.25">
      <c r="B88" s="218"/>
      <c r="C88" s="219"/>
      <c r="D88" s="190" t="s">
        <v>161</v>
      </c>
      <c r="E88" s="220" t="s">
        <v>21</v>
      </c>
      <c r="F88" s="221" t="s">
        <v>399</v>
      </c>
      <c r="G88" s="219"/>
      <c r="H88" s="222">
        <v>1</v>
      </c>
      <c r="I88" s="223"/>
      <c r="J88" s="223"/>
      <c r="K88" s="219"/>
      <c r="L88" s="219"/>
      <c r="M88" s="224"/>
      <c r="N88" s="225"/>
      <c r="O88" s="226"/>
      <c r="P88" s="226"/>
      <c r="Q88" s="226"/>
      <c r="R88" s="226"/>
      <c r="S88" s="226"/>
      <c r="T88" s="226"/>
      <c r="U88" s="226"/>
      <c r="V88" s="226"/>
      <c r="W88" s="226"/>
      <c r="X88" s="227"/>
      <c r="AT88" s="228" t="s">
        <v>161</v>
      </c>
      <c r="AU88" s="228" t="s">
        <v>91</v>
      </c>
      <c r="AV88" s="12" t="s">
        <v>159</v>
      </c>
      <c r="AW88" s="12" t="s">
        <v>5</v>
      </c>
      <c r="AX88" s="12" t="s">
        <v>23</v>
      </c>
      <c r="AY88" s="228" t="s">
        <v>144</v>
      </c>
    </row>
    <row r="89" spans="2:65" s="1" customFormat="1" ht="16.5" customHeight="1">
      <c r="B89" s="32"/>
      <c r="C89" s="177" t="s">
        <v>91</v>
      </c>
      <c r="D89" s="177" t="s">
        <v>147</v>
      </c>
      <c r="E89" s="178" t="s">
        <v>924</v>
      </c>
      <c r="F89" s="179" t="s">
        <v>925</v>
      </c>
      <c r="G89" s="180" t="s">
        <v>922</v>
      </c>
      <c r="H89" s="181">
        <v>1</v>
      </c>
      <c r="I89" s="182"/>
      <c r="J89" s="182"/>
      <c r="K89" s="183">
        <f>ROUND(P89*H89,2)</f>
        <v>0</v>
      </c>
      <c r="L89" s="179" t="s">
        <v>21</v>
      </c>
      <c r="M89" s="36"/>
      <c r="N89" s="184" t="s">
        <v>21</v>
      </c>
      <c r="O89" s="185" t="s">
        <v>51</v>
      </c>
      <c r="P89" s="186">
        <f>I89+J89</f>
        <v>0</v>
      </c>
      <c r="Q89" s="186">
        <f>ROUND(I89*H89,2)</f>
        <v>0</v>
      </c>
      <c r="R89" s="186">
        <f>ROUND(J89*H89,2)</f>
        <v>0</v>
      </c>
      <c r="S89" s="57"/>
      <c r="T89" s="187">
        <f>S89*H89</f>
        <v>0</v>
      </c>
      <c r="U89" s="187">
        <v>0</v>
      </c>
      <c r="V89" s="187">
        <f>U89*H89</f>
        <v>0</v>
      </c>
      <c r="W89" s="187">
        <v>0</v>
      </c>
      <c r="X89" s="188">
        <f>W89*H89</f>
        <v>0</v>
      </c>
      <c r="AR89" s="16" t="s">
        <v>159</v>
      </c>
      <c r="AT89" s="16" t="s">
        <v>147</v>
      </c>
      <c r="AU89" s="16" t="s">
        <v>91</v>
      </c>
      <c r="AY89" s="16" t="s">
        <v>144</v>
      </c>
      <c r="BE89" s="189">
        <f>IF(O89="základní",K89,0)</f>
        <v>0</v>
      </c>
      <c r="BF89" s="189">
        <f>IF(O89="snížená",K89,0)</f>
        <v>0</v>
      </c>
      <c r="BG89" s="189">
        <f>IF(O89="zákl. přenesená",K89,0)</f>
        <v>0</v>
      </c>
      <c r="BH89" s="189">
        <f>IF(O89="sníž. přenesená",K89,0)</f>
        <v>0</v>
      </c>
      <c r="BI89" s="189">
        <f>IF(O89="nulová",K89,0)</f>
        <v>0</v>
      </c>
      <c r="BJ89" s="16" t="s">
        <v>23</v>
      </c>
      <c r="BK89" s="189">
        <f>ROUND(P89*H89,2)</f>
        <v>0</v>
      </c>
      <c r="BL89" s="16" t="s">
        <v>159</v>
      </c>
      <c r="BM89" s="16" t="s">
        <v>926</v>
      </c>
    </row>
    <row r="90" spans="2:65" s="11" customFormat="1" ht="11.25">
      <c r="B90" s="203"/>
      <c r="C90" s="204"/>
      <c r="D90" s="190" t="s">
        <v>161</v>
      </c>
      <c r="E90" s="205" t="s">
        <v>21</v>
      </c>
      <c r="F90" s="206" t="s">
        <v>23</v>
      </c>
      <c r="G90" s="204"/>
      <c r="H90" s="207">
        <v>1</v>
      </c>
      <c r="I90" s="208"/>
      <c r="J90" s="208"/>
      <c r="K90" s="204"/>
      <c r="L90" s="204"/>
      <c r="M90" s="209"/>
      <c r="N90" s="210"/>
      <c r="O90" s="211"/>
      <c r="P90" s="211"/>
      <c r="Q90" s="211"/>
      <c r="R90" s="211"/>
      <c r="S90" s="211"/>
      <c r="T90" s="211"/>
      <c r="U90" s="211"/>
      <c r="V90" s="211"/>
      <c r="W90" s="211"/>
      <c r="X90" s="212"/>
      <c r="AT90" s="213" t="s">
        <v>161</v>
      </c>
      <c r="AU90" s="213" t="s">
        <v>91</v>
      </c>
      <c r="AV90" s="11" t="s">
        <v>91</v>
      </c>
      <c r="AW90" s="11" t="s">
        <v>5</v>
      </c>
      <c r="AX90" s="11" t="s">
        <v>82</v>
      </c>
      <c r="AY90" s="213" t="s">
        <v>144</v>
      </c>
    </row>
    <row r="91" spans="2:65" s="12" customFormat="1" ht="11.25">
      <c r="B91" s="218"/>
      <c r="C91" s="219"/>
      <c r="D91" s="190" t="s">
        <v>161</v>
      </c>
      <c r="E91" s="220" t="s">
        <v>21</v>
      </c>
      <c r="F91" s="221" t="s">
        <v>399</v>
      </c>
      <c r="G91" s="219"/>
      <c r="H91" s="222">
        <v>1</v>
      </c>
      <c r="I91" s="223"/>
      <c r="J91" s="223"/>
      <c r="K91" s="219"/>
      <c r="L91" s="219"/>
      <c r="M91" s="224"/>
      <c r="N91" s="225"/>
      <c r="O91" s="226"/>
      <c r="P91" s="226"/>
      <c r="Q91" s="226"/>
      <c r="R91" s="226"/>
      <c r="S91" s="226"/>
      <c r="T91" s="226"/>
      <c r="U91" s="226"/>
      <c r="V91" s="226"/>
      <c r="W91" s="226"/>
      <c r="X91" s="227"/>
      <c r="AT91" s="228" t="s">
        <v>161</v>
      </c>
      <c r="AU91" s="228" t="s">
        <v>91</v>
      </c>
      <c r="AV91" s="12" t="s">
        <v>159</v>
      </c>
      <c r="AW91" s="12" t="s">
        <v>5</v>
      </c>
      <c r="AX91" s="12" t="s">
        <v>23</v>
      </c>
      <c r="AY91" s="228" t="s">
        <v>144</v>
      </c>
    </row>
    <row r="92" spans="2:65" s="1" customFormat="1" ht="16.5" customHeight="1">
      <c r="B92" s="32"/>
      <c r="C92" s="177" t="s">
        <v>155</v>
      </c>
      <c r="D92" s="177" t="s">
        <v>147</v>
      </c>
      <c r="E92" s="178" t="s">
        <v>927</v>
      </c>
      <c r="F92" s="179" t="s">
        <v>928</v>
      </c>
      <c r="G92" s="180" t="s">
        <v>922</v>
      </c>
      <c r="H92" s="181">
        <v>1</v>
      </c>
      <c r="I92" s="182"/>
      <c r="J92" s="182"/>
      <c r="K92" s="183">
        <f>ROUND(P92*H92,2)</f>
        <v>0</v>
      </c>
      <c r="L92" s="179" t="s">
        <v>21</v>
      </c>
      <c r="M92" s="36"/>
      <c r="N92" s="184" t="s">
        <v>21</v>
      </c>
      <c r="O92" s="185" t="s">
        <v>51</v>
      </c>
      <c r="P92" s="186">
        <f>I92+J92</f>
        <v>0</v>
      </c>
      <c r="Q92" s="186">
        <f>ROUND(I92*H92,2)</f>
        <v>0</v>
      </c>
      <c r="R92" s="186">
        <f>ROUND(J92*H92,2)</f>
        <v>0</v>
      </c>
      <c r="S92" s="57"/>
      <c r="T92" s="187">
        <f>S92*H92</f>
        <v>0</v>
      </c>
      <c r="U92" s="187">
        <v>0</v>
      </c>
      <c r="V92" s="187">
        <f>U92*H92</f>
        <v>0</v>
      </c>
      <c r="W92" s="187">
        <v>0</v>
      </c>
      <c r="X92" s="188">
        <f>W92*H92</f>
        <v>0</v>
      </c>
      <c r="AR92" s="16" t="s">
        <v>159</v>
      </c>
      <c r="AT92" s="16" t="s">
        <v>147</v>
      </c>
      <c r="AU92" s="16" t="s">
        <v>91</v>
      </c>
      <c r="AY92" s="16" t="s">
        <v>144</v>
      </c>
      <c r="BE92" s="189">
        <f>IF(O92="základní",K92,0)</f>
        <v>0</v>
      </c>
      <c r="BF92" s="189">
        <f>IF(O92="snížená",K92,0)</f>
        <v>0</v>
      </c>
      <c r="BG92" s="189">
        <f>IF(O92="zákl. přenesená",K92,0)</f>
        <v>0</v>
      </c>
      <c r="BH92" s="189">
        <f>IF(O92="sníž. přenesená",K92,0)</f>
        <v>0</v>
      </c>
      <c r="BI92" s="189">
        <f>IF(O92="nulová",K92,0)</f>
        <v>0</v>
      </c>
      <c r="BJ92" s="16" t="s">
        <v>23</v>
      </c>
      <c r="BK92" s="189">
        <f>ROUND(P92*H92,2)</f>
        <v>0</v>
      </c>
      <c r="BL92" s="16" t="s">
        <v>159</v>
      </c>
      <c r="BM92" s="16" t="s">
        <v>929</v>
      </c>
    </row>
    <row r="93" spans="2:65" s="11" customFormat="1" ht="11.25">
      <c r="B93" s="203"/>
      <c r="C93" s="204"/>
      <c r="D93" s="190" t="s">
        <v>161</v>
      </c>
      <c r="E93" s="205" t="s">
        <v>21</v>
      </c>
      <c r="F93" s="206" t="s">
        <v>23</v>
      </c>
      <c r="G93" s="204"/>
      <c r="H93" s="207">
        <v>1</v>
      </c>
      <c r="I93" s="208"/>
      <c r="J93" s="208"/>
      <c r="K93" s="204"/>
      <c r="L93" s="204"/>
      <c r="M93" s="209"/>
      <c r="N93" s="210"/>
      <c r="O93" s="211"/>
      <c r="P93" s="211"/>
      <c r="Q93" s="211"/>
      <c r="R93" s="211"/>
      <c r="S93" s="211"/>
      <c r="T93" s="211"/>
      <c r="U93" s="211"/>
      <c r="V93" s="211"/>
      <c r="W93" s="211"/>
      <c r="X93" s="212"/>
      <c r="AT93" s="213" t="s">
        <v>161</v>
      </c>
      <c r="AU93" s="213" t="s">
        <v>91</v>
      </c>
      <c r="AV93" s="11" t="s">
        <v>91</v>
      </c>
      <c r="AW93" s="11" t="s">
        <v>5</v>
      </c>
      <c r="AX93" s="11" t="s">
        <v>82</v>
      </c>
      <c r="AY93" s="213" t="s">
        <v>144</v>
      </c>
    </row>
    <row r="94" spans="2:65" s="12" customFormat="1" ht="11.25">
      <c r="B94" s="218"/>
      <c r="C94" s="219"/>
      <c r="D94" s="190" t="s">
        <v>161</v>
      </c>
      <c r="E94" s="220" t="s">
        <v>21</v>
      </c>
      <c r="F94" s="221" t="s">
        <v>399</v>
      </c>
      <c r="G94" s="219"/>
      <c r="H94" s="222">
        <v>1</v>
      </c>
      <c r="I94" s="223"/>
      <c r="J94" s="223"/>
      <c r="K94" s="219"/>
      <c r="L94" s="219"/>
      <c r="M94" s="224"/>
      <c r="N94" s="225"/>
      <c r="O94" s="226"/>
      <c r="P94" s="226"/>
      <c r="Q94" s="226"/>
      <c r="R94" s="226"/>
      <c r="S94" s="226"/>
      <c r="T94" s="226"/>
      <c r="U94" s="226"/>
      <c r="V94" s="226"/>
      <c r="W94" s="226"/>
      <c r="X94" s="227"/>
      <c r="AT94" s="228" t="s">
        <v>161</v>
      </c>
      <c r="AU94" s="228" t="s">
        <v>91</v>
      </c>
      <c r="AV94" s="12" t="s">
        <v>159</v>
      </c>
      <c r="AW94" s="12" t="s">
        <v>5</v>
      </c>
      <c r="AX94" s="12" t="s">
        <v>23</v>
      </c>
      <c r="AY94" s="228" t="s">
        <v>144</v>
      </c>
    </row>
    <row r="95" spans="2:65" s="1" customFormat="1" ht="16.5" customHeight="1">
      <c r="B95" s="32"/>
      <c r="C95" s="177" t="s">
        <v>159</v>
      </c>
      <c r="D95" s="177" t="s">
        <v>147</v>
      </c>
      <c r="E95" s="178" t="s">
        <v>930</v>
      </c>
      <c r="F95" s="179" t="s">
        <v>931</v>
      </c>
      <c r="G95" s="180" t="s">
        <v>922</v>
      </c>
      <c r="H95" s="181">
        <v>5.0000000000000001E-3</v>
      </c>
      <c r="I95" s="182"/>
      <c r="J95" s="182"/>
      <c r="K95" s="183">
        <f>ROUND(P95*H95,2)</f>
        <v>0</v>
      </c>
      <c r="L95" s="179" t="s">
        <v>21</v>
      </c>
      <c r="M95" s="36"/>
      <c r="N95" s="184" t="s">
        <v>21</v>
      </c>
      <c r="O95" s="185" t="s">
        <v>51</v>
      </c>
      <c r="P95" s="186">
        <f>I95+J95</f>
        <v>0</v>
      </c>
      <c r="Q95" s="186">
        <f>ROUND(I95*H95,2)</f>
        <v>0</v>
      </c>
      <c r="R95" s="186">
        <f>ROUND(J95*H95,2)</f>
        <v>0</v>
      </c>
      <c r="S95" s="57"/>
      <c r="T95" s="187">
        <f>S95*H95</f>
        <v>0</v>
      </c>
      <c r="U95" s="187">
        <v>0</v>
      </c>
      <c r="V95" s="187">
        <f>U95*H95</f>
        <v>0</v>
      </c>
      <c r="W95" s="187">
        <v>0</v>
      </c>
      <c r="X95" s="188">
        <f>W95*H95</f>
        <v>0</v>
      </c>
      <c r="AR95" s="16" t="s">
        <v>159</v>
      </c>
      <c r="AT95" s="16" t="s">
        <v>147</v>
      </c>
      <c r="AU95" s="16" t="s">
        <v>91</v>
      </c>
      <c r="AY95" s="16" t="s">
        <v>144</v>
      </c>
      <c r="BE95" s="189">
        <f>IF(O95="základní",K95,0)</f>
        <v>0</v>
      </c>
      <c r="BF95" s="189">
        <f>IF(O95="snížená",K95,0)</f>
        <v>0</v>
      </c>
      <c r="BG95" s="189">
        <f>IF(O95="zákl. přenesená",K95,0)</f>
        <v>0</v>
      </c>
      <c r="BH95" s="189">
        <f>IF(O95="sníž. přenesená",K95,0)</f>
        <v>0</v>
      </c>
      <c r="BI95" s="189">
        <f>IF(O95="nulová",K95,0)</f>
        <v>0</v>
      </c>
      <c r="BJ95" s="16" t="s">
        <v>23</v>
      </c>
      <c r="BK95" s="189">
        <f>ROUND(P95*H95,2)</f>
        <v>0</v>
      </c>
      <c r="BL95" s="16" t="s">
        <v>159</v>
      </c>
      <c r="BM95" s="16" t="s">
        <v>932</v>
      </c>
    </row>
    <row r="96" spans="2:65" s="11" customFormat="1" ht="11.25">
      <c r="B96" s="203"/>
      <c r="C96" s="204"/>
      <c r="D96" s="190" t="s">
        <v>161</v>
      </c>
      <c r="E96" s="205" t="s">
        <v>21</v>
      </c>
      <c r="F96" s="206" t="s">
        <v>933</v>
      </c>
      <c r="G96" s="204"/>
      <c r="H96" s="207">
        <v>5.0000000000000001E-3</v>
      </c>
      <c r="I96" s="208"/>
      <c r="J96" s="208"/>
      <c r="K96" s="204"/>
      <c r="L96" s="204"/>
      <c r="M96" s="209"/>
      <c r="N96" s="210"/>
      <c r="O96" s="211"/>
      <c r="P96" s="211"/>
      <c r="Q96" s="211"/>
      <c r="R96" s="211"/>
      <c r="S96" s="211"/>
      <c r="T96" s="211"/>
      <c r="U96" s="211"/>
      <c r="V96" s="211"/>
      <c r="W96" s="211"/>
      <c r="X96" s="212"/>
      <c r="AT96" s="213" t="s">
        <v>161</v>
      </c>
      <c r="AU96" s="213" t="s">
        <v>91</v>
      </c>
      <c r="AV96" s="11" t="s">
        <v>91</v>
      </c>
      <c r="AW96" s="11" t="s">
        <v>5</v>
      </c>
      <c r="AX96" s="11" t="s">
        <v>82</v>
      </c>
      <c r="AY96" s="213" t="s">
        <v>144</v>
      </c>
    </row>
    <row r="97" spans="2:65" s="12" customFormat="1" ht="11.25">
      <c r="B97" s="218"/>
      <c r="C97" s="219"/>
      <c r="D97" s="190" t="s">
        <v>161</v>
      </c>
      <c r="E97" s="220" t="s">
        <v>21</v>
      </c>
      <c r="F97" s="221" t="s">
        <v>399</v>
      </c>
      <c r="G97" s="219"/>
      <c r="H97" s="222">
        <v>5.0000000000000001E-3</v>
      </c>
      <c r="I97" s="223"/>
      <c r="J97" s="223"/>
      <c r="K97" s="219"/>
      <c r="L97" s="219"/>
      <c r="M97" s="224"/>
      <c r="N97" s="225"/>
      <c r="O97" s="226"/>
      <c r="P97" s="226"/>
      <c r="Q97" s="226"/>
      <c r="R97" s="226"/>
      <c r="S97" s="226"/>
      <c r="T97" s="226"/>
      <c r="U97" s="226"/>
      <c r="V97" s="226"/>
      <c r="W97" s="226"/>
      <c r="X97" s="227"/>
      <c r="AT97" s="228" t="s">
        <v>161</v>
      </c>
      <c r="AU97" s="228" t="s">
        <v>91</v>
      </c>
      <c r="AV97" s="12" t="s">
        <v>159</v>
      </c>
      <c r="AW97" s="12" t="s">
        <v>5</v>
      </c>
      <c r="AX97" s="12" t="s">
        <v>23</v>
      </c>
      <c r="AY97" s="228" t="s">
        <v>144</v>
      </c>
    </row>
    <row r="98" spans="2:65" s="1" customFormat="1" ht="16.5" customHeight="1">
      <c r="B98" s="32"/>
      <c r="C98" s="177" t="s">
        <v>204</v>
      </c>
      <c r="D98" s="177" t="s">
        <v>147</v>
      </c>
      <c r="E98" s="178" t="s">
        <v>934</v>
      </c>
      <c r="F98" s="179" t="s">
        <v>935</v>
      </c>
      <c r="G98" s="180" t="s">
        <v>922</v>
      </c>
      <c r="H98" s="181">
        <v>1</v>
      </c>
      <c r="I98" s="182"/>
      <c r="J98" s="182"/>
      <c r="K98" s="183">
        <f>ROUND(P98*H98,2)</f>
        <v>0</v>
      </c>
      <c r="L98" s="179" t="s">
        <v>21</v>
      </c>
      <c r="M98" s="36"/>
      <c r="N98" s="184" t="s">
        <v>21</v>
      </c>
      <c r="O98" s="185" t="s">
        <v>51</v>
      </c>
      <c r="P98" s="186">
        <f>I98+J98</f>
        <v>0</v>
      </c>
      <c r="Q98" s="186">
        <f>ROUND(I98*H98,2)</f>
        <v>0</v>
      </c>
      <c r="R98" s="186">
        <f>ROUND(J98*H98,2)</f>
        <v>0</v>
      </c>
      <c r="S98" s="57"/>
      <c r="T98" s="187">
        <f>S98*H98</f>
        <v>0</v>
      </c>
      <c r="U98" s="187">
        <v>0</v>
      </c>
      <c r="V98" s="187">
        <f>U98*H98</f>
        <v>0</v>
      </c>
      <c r="W98" s="187">
        <v>0</v>
      </c>
      <c r="X98" s="188">
        <f>W98*H98</f>
        <v>0</v>
      </c>
      <c r="AR98" s="16" t="s">
        <v>159</v>
      </c>
      <c r="AT98" s="16" t="s">
        <v>147</v>
      </c>
      <c r="AU98" s="16" t="s">
        <v>91</v>
      </c>
      <c r="AY98" s="16" t="s">
        <v>144</v>
      </c>
      <c r="BE98" s="189">
        <f>IF(O98="základní",K98,0)</f>
        <v>0</v>
      </c>
      <c r="BF98" s="189">
        <f>IF(O98="snížená",K98,0)</f>
        <v>0</v>
      </c>
      <c r="BG98" s="189">
        <f>IF(O98="zákl. přenesená",K98,0)</f>
        <v>0</v>
      </c>
      <c r="BH98" s="189">
        <f>IF(O98="sníž. přenesená",K98,0)</f>
        <v>0</v>
      </c>
      <c r="BI98" s="189">
        <f>IF(O98="nulová",K98,0)</f>
        <v>0</v>
      </c>
      <c r="BJ98" s="16" t="s">
        <v>23</v>
      </c>
      <c r="BK98" s="189">
        <f>ROUND(P98*H98,2)</f>
        <v>0</v>
      </c>
      <c r="BL98" s="16" t="s">
        <v>159</v>
      </c>
      <c r="BM98" s="16" t="s">
        <v>936</v>
      </c>
    </row>
    <row r="99" spans="2:65" s="11" customFormat="1" ht="11.25">
      <c r="B99" s="203"/>
      <c r="C99" s="204"/>
      <c r="D99" s="190" t="s">
        <v>161</v>
      </c>
      <c r="E99" s="205" t="s">
        <v>21</v>
      </c>
      <c r="F99" s="206" t="s">
        <v>23</v>
      </c>
      <c r="G99" s="204"/>
      <c r="H99" s="207">
        <v>1</v>
      </c>
      <c r="I99" s="208"/>
      <c r="J99" s="208"/>
      <c r="K99" s="204"/>
      <c r="L99" s="204"/>
      <c r="M99" s="209"/>
      <c r="N99" s="210"/>
      <c r="O99" s="211"/>
      <c r="P99" s="211"/>
      <c r="Q99" s="211"/>
      <c r="R99" s="211"/>
      <c r="S99" s="211"/>
      <c r="T99" s="211"/>
      <c r="U99" s="211"/>
      <c r="V99" s="211"/>
      <c r="W99" s="211"/>
      <c r="X99" s="212"/>
      <c r="AT99" s="213" t="s">
        <v>161</v>
      </c>
      <c r="AU99" s="213" t="s">
        <v>91</v>
      </c>
      <c r="AV99" s="11" t="s">
        <v>91</v>
      </c>
      <c r="AW99" s="11" t="s">
        <v>5</v>
      </c>
      <c r="AX99" s="11" t="s">
        <v>82</v>
      </c>
      <c r="AY99" s="213" t="s">
        <v>144</v>
      </c>
    </row>
    <row r="100" spans="2:65" s="12" customFormat="1" ht="11.25">
      <c r="B100" s="218"/>
      <c r="C100" s="219"/>
      <c r="D100" s="190" t="s">
        <v>161</v>
      </c>
      <c r="E100" s="220" t="s">
        <v>21</v>
      </c>
      <c r="F100" s="221" t="s">
        <v>399</v>
      </c>
      <c r="G100" s="219"/>
      <c r="H100" s="222">
        <v>1</v>
      </c>
      <c r="I100" s="223"/>
      <c r="J100" s="223"/>
      <c r="K100" s="219"/>
      <c r="L100" s="219"/>
      <c r="M100" s="224"/>
      <c r="N100" s="225"/>
      <c r="O100" s="226"/>
      <c r="P100" s="226"/>
      <c r="Q100" s="226"/>
      <c r="R100" s="226"/>
      <c r="S100" s="226"/>
      <c r="T100" s="226"/>
      <c r="U100" s="226"/>
      <c r="V100" s="226"/>
      <c r="W100" s="226"/>
      <c r="X100" s="227"/>
      <c r="AT100" s="228" t="s">
        <v>161</v>
      </c>
      <c r="AU100" s="228" t="s">
        <v>91</v>
      </c>
      <c r="AV100" s="12" t="s">
        <v>159</v>
      </c>
      <c r="AW100" s="12" t="s">
        <v>5</v>
      </c>
      <c r="AX100" s="12" t="s">
        <v>23</v>
      </c>
      <c r="AY100" s="228" t="s">
        <v>144</v>
      </c>
    </row>
    <row r="101" spans="2:65" s="1" customFormat="1" ht="16.5" customHeight="1">
      <c r="B101" s="32"/>
      <c r="C101" s="177" t="s">
        <v>209</v>
      </c>
      <c r="D101" s="177" t="s">
        <v>147</v>
      </c>
      <c r="E101" s="178" t="s">
        <v>937</v>
      </c>
      <c r="F101" s="179" t="s">
        <v>938</v>
      </c>
      <c r="G101" s="180" t="s">
        <v>922</v>
      </c>
      <c r="H101" s="181">
        <v>1</v>
      </c>
      <c r="I101" s="182"/>
      <c r="J101" s="182"/>
      <c r="K101" s="183">
        <f>ROUND(P101*H101,2)</f>
        <v>0</v>
      </c>
      <c r="L101" s="179" t="s">
        <v>21</v>
      </c>
      <c r="M101" s="36"/>
      <c r="N101" s="184" t="s">
        <v>21</v>
      </c>
      <c r="O101" s="185" t="s">
        <v>51</v>
      </c>
      <c r="P101" s="186">
        <f>I101+J101</f>
        <v>0</v>
      </c>
      <c r="Q101" s="186">
        <f>ROUND(I101*H101,2)</f>
        <v>0</v>
      </c>
      <c r="R101" s="186">
        <f>ROUND(J101*H101,2)</f>
        <v>0</v>
      </c>
      <c r="S101" s="57"/>
      <c r="T101" s="187">
        <f>S101*H101</f>
        <v>0</v>
      </c>
      <c r="U101" s="187">
        <v>0</v>
      </c>
      <c r="V101" s="187">
        <f>U101*H101</f>
        <v>0</v>
      </c>
      <c r="W101" s="187">
        <v>0</v>
      </c>
      <c r="X101" s="188">
        <f>W101*H101</f>
        <v>0</v>
      </c>
      <c r="AR101" s="16" t="s">
        <v>159</v>
      </c>
      <c r="AT101" s="16" t="s">
        <v>147</v>
      </c>
      <c r="AU101" s="16" t="s">
        <v>91</v>
      </c>
      <c r="AY101" s="16" t="s">
        <v>144</v>
      </c>
      <c r="BE101" s="189">
        <f>IF(O101="základní",K101,0)</f>
        <v>0</v>
      </c>
      <c r="BF101" s="189">
        <f>IF(O101="snížená",K101,0)</f>
        <v>0</v>
      </c>
      <c r="BG101" s="189">
        <f>IF(O101="zákl. přenesená",K101,0)</f>
        <v>0</v>
      </c>
      <c r="BH101" s="189">
        <f>IF(O101="sníž. přenesená",K101,0)</f>
        <v>0</v>
      </c>
      <c r="BI101" s="189">
        <f>IF(O101="nulová",K101,0)</f>
        <v>0</v>
      </c>
      <c r="BJ101" s="16" t="s">
        <v>23</v>
      </c>
      <c r="BK101" s="189">
        <f>ROUND(P101*H101,2)</f>
        <v>0</v>
      </c>
      <c r="BL101" s="16" t="s">
        <v>159</v>
      </c>
      <c r="BM101" s="16" t="s">
        <v>939</v>
      </c>
    </row>
    <row r="102" spans="2:65" s="11" customFormat="1" ht="11.25">
      <c r="B102" s="203"/>
      <c r="C102" s="204"/>
      <c r="D102" s="190" t="s">
        <v>161</v>
      </c>
      <c r="E102" s="205" t="s">
        <v>21</v>
      </c>
      <c r="F102" s="206" t="s">
        <v>23</v>
      </c>
      <c r="G102" s="204"/>
      <c r="H102" s="207">
        <v>1</v>
      </c>
      <c r="I102" s="208"/>
      <c r="J102" s="208"/>
      <c r="K102" s="204"/>
      <c r="L102" s="204"/>
      <c r="M102" s="209"/>
      <c r="N102" s="210"/>
      <c r="O102" s="211"/>
      <c r="P102" s="211"/>
      <c r="Q102" s="211"/>
      <c r="R102" s="211"/>
      <c r="S102" s="211"/>
      <c r="T102" s="211"/>
      <c r="U102" s="211"/>
      <c r="V102" s="211"/>
      <c r="W102" s="211"/>
      <c r="X102" s="212"/>
      <c r="AT102" s="213" t="s">
        <v>161</v>
      </c>
      <c r="AU102" s="213" t="s">
        <v>91</v>
      </c>
      <c r="AV102" s="11" t="s">
        <v>91</v>
      </c>
      <c r="AW102" s="11" t="s">
        <v>5</v>
      </c>
      <c r="AX102" s="11" t="s">
        <v>82</v>
      </c>
      <c r="AY102" s="213" t="s">
        <v>144</v>
      </c>
    </row>
    <row r="103" spans="2:65" s="12" customFormat="1" ht="11.25">
      <c r="B103" s="218"/>
      <c r="C103" s="219"/>
      <c r="D103" s="190" t="s">
        <v>161</v>
      </c>
      <c r="E103" s="220" t="s">
        <v>21</v>
      </c>
      <c r="F103" s="221" t="s">
        <v>399</v>
      </c>
      <c r="G103" s="219"/>
      <c r="H103" s="222">
        <v>1</v>
      </c>
      <c r="I103" s="223"/>
      <c r="J103" s="223"/>
      <c r="K103" s="219"/>
      <c r="L103" s="219"/>
      <c r="M103" s="224"/>
      <c r="N103" s="225"/>
      <c r="O103" s="226"/>
      <c r="P103" s="226"/>
      <c r="Q103" s="226"/>
      <c r="R103" s="226"/>
      <c r="S103" s="226"/>
      <c r="T103" s="226"/>
      <c r="U103" s="226"/>
      <c r="V103" s="226"/>
      <c r="W103" s="226"/>
      <c r="X103" s="227"/>
      <c r="AT103" s="228" t="s">
        <v>161</v>
      </c>
      <c r="AU103" s="228" t="s">
        <v>91</v>
      </c>
      <c r="AV103" s="12" t="s">
        <v>159</v>
      </c>
      <c r="AW103" s="12" t="s">
        <v>5</v>
      </c>
      <c r="AX103" s="12" t="s">
        <v>23</v>
      </c>
      <c r="AY103" s="228" t="s">
        <v>144</v>
      </c>
    </row>
    <row r="104" spans="2:65" s="1" customFormat="1" ht="16.5" customHeight="1">
      <c r="B104" s="32"/>
      <c r="C104" s="177" t="s">
        <v>179</v>
      </c>
      <c r="D104" s="177" t="s">
        <v>147</v>
      </c>
      <c r="E104" s="178" t="s">
        <v>940</v>
      </c>
      <c r="F104" s="179" t="s">
        <v>941</v>
      </c>
      <c r="G104" s="180" t="s">
        <v>922</v>
      </c>
      <c r="H104" s="181">
        <v>1</v>
      </c>
      <c r="I104" s="182"/>
      <c r="J104" s="182"/>
      <c r="K104" s="183">
        <f>ROUND(P104*H104,2)</f>
        <v>0</v>
      </c>
      <c r="L104" s="179" t="s">
        <v>21</v>
      </c>
      <c r="M104" s="36"/>
      <c r="N104" s="184" t="s">
        <v>21</v>
      </c>
      <c r="O104" s="185" t="s">
        <v>51</v>
      </c>
      <c r="P104" s="186">
        <f>I104+J104</f>
        <v>0</v>
      </c>
      <c r="Q104" s="186">
        <f>ROUND(I104*H104,2)</f>
        <v>0</v>
      </c>
      <c r="R104" s="186">
        <f>ROUND(J104*H104,2)</f>
        <v>0</v>
      </c>
      <c r="S104" s="57"/>
      <c r="T104" s="187">
        <f>S104*H104</f>
        <v>0</v>
      </c>
      <c r="U104" s="187">
        <v>0</v>
      </c>
      <c r="V104" s="187">
        <f>U104*H104</f>
        <v>0</v>
      </c>
      <c r="W104" s="187">
        <v>0</v>
      </c>
      <c r="X104" s="188">
        <f>W104*H104</f>
        <v>0</v>
      </c>
      <c r="AR104" s="16" t="s">
        <v>159</v>
      </c>
      <c r="AT104" s="16" t="s">
        <v>147</v>
      </c>
      <c r="AU104" s="16" t="s">
        <v>91</v>
      </c>
      <c r="AY104" s="16" t="s">
        <v>144</v>
      </c>
      <c r="BE104" s="189">
        <f>IF(O104="základní",K104,0)</f>
        <v>0</v>
      </c>
      <c r="BF104" s="189">
        <f>IF(O104="snížená",K104,0)</f>
        <v>0</v>
      </c>
      <c r="BG104" s="189">
        <f>IF(O104="zákl. přenesená",K104,0)</f>
        <v>0</v>
      </c>
      <c r="BH104" s="189">
        <f>IF(O104="sníž. přenesená",K104,0)</f>
        <v>0</v>
      </c>
      <c r="BI104" s="189">
        <f>IF(O104="nulová",K104,0)</f>
        <v>0</v>
      </c>
      <c r="BJ104" s="16" t="s">
        <v>23</v>
      </c>
      <c r="BK104" s="189">
        <f>ROUND(P104*H104,2)</f>
        <v>0</v>
      </c>
      <c r="BL104" s="16" t="s">
        <v>159</v>
      </c>
      <c r="BM104" s="16" t="s">
        <v>942</v>
      </c>
    </row>
    <row r="105" spans="2:65" s="11" customFormat="1" ht="11.25">
      <c r="B105" s="203"/>
      <c r="C105" s="204"/>
      <c r="D105" s="190" t="s">
        <v>161</v>
      </c>
      <c r="E105" s="205" t="s">
        <v>21</v>
      </c>
      <c r="F105" s="206" t="s">
        <v>23</v>
      </c>
      <c r="G105" s="204"/>
      <c r="H105" s="207">
        <v>1</v>
      </c>
      <c r="I105" s="208"/>
      <c r="J105" s="208"/>
      <c r="K105" s="204"/>
      <c r="L105" s="204"/>
      <c r="M105" s="209"/>
      <c r="N105" s="210"/>
      <c r="O105" s="211"/>
      <c r="P105" s="211"/>
      <c r="Q105" s="211"/>
      <c r="R105" s="211"/>
      <c r="S105" s="211"/>
      <c r="T105" s="211"/>
      <c r="U105" s="211"/>
      <c r="V105" s="211"/>
      <c r="W105" s="211"/>
      <c r="X105" s="212"/>
      <c r="AT105" s="213" t="s">
        <v>161</v>
      </c>
      <c r="AU105" s="213" t="s">
        <v>91</v>
      </c>
      <c r="AV105" s="11" t="s">
        <v>91</v>
      </c>
      <c r="AW105" s="11" t="s">
        <v>5</v>
      </c>
      <c r="AX105" s="11" t="s">
        <v>82</v>
      </c>
      <c r="AY105" s="213" t="s">
        <v>144</v>
      </c>
    </row>
    <row r="106" spans="2:65" s="12" customFormat="1" ht="11.25">
      <c r="B106" s="218"/>
      <c r="C106" s="219"/>
      <c r="D106" s="190" t="s">
        <v>161</v>
      </c>
      <c r="E106" s="220" t="s">
        <v>21</v>
      </c>
      <c r="F106" s="221" t="s">
        <v>399</v>
      </c>
      <c r="G106" s="219"/>
      <c r="H106" s="222">
        <v>1</v>
      </c>
      <c r="I106" s="223"/>
      <c r="J106" s="223"/>
      <c r="K106" s="219"/>
      <c r="L106" s="219"/>
      <c r="M106" s="224"/>
      <c r="N106" s="225"/>
      <c r="O106" s="226"/>
      <c r="P106" s="226"/>
      <c r="Q106" s="226"/>
      <c r="R106" s="226"/>
      <c r="S106" s="226"/>
      <c r="T106" s="226"/>
      <c r="U106" s="226"/>
      <c r="V106" s="226"/>
      <c r="W106" s="226"/>
      <c r="X106" s="227"/>
      <c r="AT106" s="228" t="s">
        <v>161</v>
      </c>
      <c r="AU106" s="228" t="s">
        <v>91</v>
      </c>
      <c r="AV106" s="12" t="s">
        <v>159</v>
      </c>
      <c r="AW106" s="12" t="s">
        <v>5</v>
      </c>
      <c r="AX106" s="12" t="s">
        <v>23</v>
      </c>
      <c r="AY106" s="228" t="s">
        <v>144</v>
      </c>
    </row>
    <row r="107" spans="2:65" s="1" customFormat="1" ht="16.5" customHeight="1">
      <c r="B107" s="32"/>
      <c r="C107" s="177" t="s">
        <v>145</v>
      </c>
      <c r="D107" s="177" t="s">
        <v>147</v>
      </c>
      <c r="E107" s="178" t="s">
        <v>943</v>
      </c>
      <c r="F107" s="179" t="s">
        <v>944</v>
      </c>
      <c r="G107" s="180" t="s">
        <v>345</v>
      </c>
      <c r="H107" s="181">
        <v>1</v>
      </c>
      <c r="I107" s="182"/>
      <c r="J107" s="182"/>
      <c r="K107" s="183">
        <f>ROUND(P107*H107,2)</f>
        <v>0</v>
      </c>
      <c r="L107" s="179" t="s">
        <v>21</v>
      </c>
      <c r="M107" s="36"/>
      <c r="N107" s="251" t="s">
        <v>21</v>
      </c>
      <c r="O107" s="230" t="s">
        <v>51</v>
      </c>
      <c r="P107" s="231">
        <f>I107+J107</f>
        <v>0</v>
      </c>
      <c r="Q107" s="231">
        <f>ROUND(I107*H107,2)</f>
        <v>0</v>
      </c>
      <c r="R107" s="231">
        <f>ROUND(J107*H107,2)</f>
        <v>0</v>
      </c>
      <c r="S107" s="215"/>
      <c r="T107" s="232">
        <f>S107*H107</f>
        <v>0</v>
      </c>
      <c r="U107" s="232">
        <v>0</v>
      </c>
      <c r="V107" s="232">
        <f>U107*H107</f>
        <v>0</v>
      </c>
      <c r="W107" s="232">
        <v>0</v>
      </c>
      <c r="X107" s="233">
        <f>W107*H107</f>
        <v>0</v>
      </c>
      <c r="AR107" s="16" t="s">
        <v>159</v>
      </c>
      <c r="AT107" s="16" t="s">
        <v>147</v>
      </c>
      <c r="AU107" s="16" t="s">
        <v>91</v>
      </c>
      <c r="AY107" s="16" t="s">
        <v>144</v>
      </c>
      <c r="BE107" s="189">
        <f>IF(O107="základní",K107,0)</f>
        <v>0</v>
      </c>
      <c r="BF107" s="189">
        <f>IF(O107="snížená",K107,0)</f>
        <v>0</v>
      </c>
      <c r="BG107" s="189">
        <f>IF(O107="zákl. přenesená",K107,0)</f>
        <v>0</v>
      </c>
      <c r="BH107" s="189">
        <f>IF(O107="sníž. přenesená",K107,0)</f>
        <v>0</v>
      </c>
      <c r="BI107" s="189">
        <f>IF(O107="nulová",K107,0)</f>
        <v>0</v>
      </c>
      <c r="BJ107" s="16" t="s">
        <v>23</v>
      </c>
      <c r="BK107" s="189">
        <f>ROUND(P107*H107,2)</f>
        <v>0</v>
      </c>
      <c r="BL107" s="16" t="s">
        <v>159</v>
      </c>
      <c r="BM107" s="16" t="s">
        <v>945</v>
      </c>
    </row>
    <row r="108" spans="2:65" s="1" customFormat="1" ht="6.95" customHeight="1">
      <c r="B108" s="44"/>
      <c r="C108" s="45"/>
      <c r="D108" s="45"/>
      <c r="E108" s="45"/>
      <c r="F108" s="45"/>
      <c r="G108" s="45"/>
      <c r="H108" s="45"/>
      <c r="I108" s="124"/>
      <c r="J108" s="124"/>
      <c r="K108" s="45"/>
      <c r="L108" s="45"/>
      <c r="M108" s="36"/>
    </row>
  </sheetData>
  <sheetProtection algorithmName="SHA-512" hashValue="Pc+45DsrPQ0mRV7PeajkACekat20QN9SygoM5b3/SEJfmJqL/pPz1t5kPjEruGQZ7Tx9tUGAHUnWGeqEXnOhSg==" saltValue="lpQD4Nyyf0bpbT3ax3qIUAaudGzjUpopvxTnSmQqCt/ZB3KcJzcyUYFbRvHfYFELKcnUZWm600Pb+XfNwf9UtA==" spinCount="100000" sheet="1" objects="1" scenarios="1" formatColumns="0" formatRows="0" autoFilter="0"/>
  <autoFilter ref="C82:L107"/>
  <mergeCells count="9">
    <mergeCell ref="E52:H52"/>
    <mergeCell ref="E73:H73"/>
    <mergeCell ref="E75:H75"/>
    <mergeCell ref="M2:Z2"/>
    <mergeCell ref="E7:H7"/>
    <mergeCell ref="E9:H9"/>
    <mergeCell ref="E18:H18"/>
    <mergeCell ref="E27:H27"/>
    <mergeCell ref="E50:H50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Normal="100" workbookViewId="0"/>
  </sheetViews>
  <sheetFormatPr defaultRowHeight="11.25"/>
  <cols>
    <col min="1" max="1" width="8.33203125" style="252" customWidth="1"/>
    <col min="2" max="2" width="1.6640625" style="252" customWidth="1"/>
    <col min="3" max="4" width="5" style="252" customWidth="1"/>
    <col min="5" max="5" width="11.6640625" style="252" customWidth="1"/>
    <col min="6" max="6" width="9.1640625" style="252" customWidth="1"/>
    <col min="7" max="7" width="5" style="252" customWidth="1"/>
    <col min="8" max="8" width="77.83203125" style="252" customWidth="1"/>
    <col min="9" max="10" width="20" style="252" customWidth="1"/>
    <col min="11" max="11" width="1.6640625" style="252" customWidth="1"/>
  </cols>
  <sheetData>
    <row r="1" spans="2:11" ht="37.5" customHeight="1"/>
    <row r="2" spans="2:11" ht="7.5" customHeight="1">
      <c r="B2" s="253"/>
      <c r="C2" s="254"/>
      <c r="D2" s="254"/>
      <c r="E2" s="254"/>
      <c r="F2" s="254"/>
      <c r="G2" s="254"/>
      <c r="H2" s="254"/>
      <c r="I2" s="254"/>
      <c r="J2" s="254"/>
      <c r="K2" s="255"/>
    </row>
    <row r="3" spans="2:11" s="14" customFormat="1" ht="45" customHeight="1">
      <c r="B3" s="256"/>
      <c r="C3" s="381" t="s">
        <v>946</v>
      </c>
      <c r="D3" s="381"/>
      <c r="E3" s="381"/>
      <c r="F3" s="381"/>
      <c r="G3" s="381"/>
      <c r="H3" s="381"/>
      <c r="I3" s="381"/>
      <c r="J3" s="381"/>
      <c r="K3" s="257"/>
    </row>
    <row r="4" spans="2:11" ht="25.5" customHeight="1">
      <c r="B4" s="258"/>
      <c r="C4" s="384" t="s">
        <v>947</v>
      </c>
      <c r="D4" s="384"/>
      <c r="E4" s="384"/>
      <c r="F4" s="384"/>
      <c r="G4" s="384"/>
      <c r="H4" s="384"/>
      <c r="I4" s="384"/>
      <c r="J4" s="384"/>
      <c r="K4" s="259"/>
    </row>
    <row r="5" spans="2:11" ht="5.25" customHeight="1">
      <c r="B5" s="258"/>
      <c r="C5" s="260"/>
      <c r="D5" s="260"/>
      <c r="E5" s="260"/>
      <c r="F5" s="260"/>
      <c r="G5" s="260"/>
      <c r="H5" s="260"/>
      <c r="I5" s="260"/>
      <c r="J5" s="260"/>
      <c r="K5" s="259"/>
    </row>
    <row r="6" spans="2:11" ht="15" customHeight="1">
      <c r="B6" s="258"/>
      <c r="C6" s="382" t="s">
        <v>948</v>
      </c>
      <c r="D6" s="382"/>
      <c r="E6" s="382"/>
      <c r="F6" s="382"/>
      <c r="G6" s="382"/>
      <c r="H6" s="382"/>
      <c r="I6" s="382"/>
      <c r="J6" s="382"/>
      <c r="K6" s="259"/>
    </row>
    <row r="7" spans="2:11" ht="15" customHeight="1">
      <c r="B7" s="262"/>
      <c r="C7" s="382" t="s">
        <v>949</v>
      </c>
      <c r="D7" s="382"/>
      <c r="E7" s="382"/>
      <c r="F7" s="382"/>
      <c r="G7" s="382"/>
      <c r="H7" s="382"/>
      <c r="I7" s="382"/>
      <c r="J7" s="382"/>
      <c r="K7" s="259"/>
    </row>
    <row r="8" spans="2:11" ht="12.75" customHeight="1">
      <c r="B8" s="262"/>
      <c r="C8" s="261"/>
      <c r="D8" s="261"/>
      <c r="E8" s="261"/>
      <c r="F8" s="261"/>
      <c r="G8" s="261"/>
      <c r="H8" s="261"/>
      <c r="I8" s="261"/>
      <c r="J8" s="261"/>
      <c r="K8" s="259"/>
    </row>
    <row r="9" spans="2:11" ht="15" customHeight="1">
      <c r="B9" s="262"/>
      <c r="C9" s="382" t="s">
        <v>950</v>
      </c>
      <c r="D9" s="382"/>
      <c r="E9" s="382"/>
      <c r="F9" s="382"/>
      <c r="G9" s="382"/>
      <c r="H9" s="382"/>
      <c r="I9" s="382"/>
      <c r="J9" s="382"/>
      <c r="K9" s="259"/>
    </row>
    <row r="10" spans="2:11" ht="15" customHeight="1">
      <c r="B10" s="262"/>
      <c r="C10" s="261"/>
      <c r="D10" s="382" t="s">
        <v>951</v>
      </c>
      <c r="E10" s="382"/>
      <c r="F10" s="382"/>
      <c r="G10" s="382"/>
      <c r="H10" s="382"/>
      <c r="I10" s="382"/>
      <c r="J10" s="382"/>
      <c r="K10" s="259"/>
    </row>
    <row r="11" spans="2:11" ht="15" customHeight="1">
      <c r="B11" s="262"/>
      <c r="C11" s="263"/>
      <c r="D11" s="382" t="s">
        <v>952</v>
      </c>
      <c r="E11" s="382"/>
      <c r="F11" s="382"/>
      <c r="G11" s="382"/>
      <c r="H11" s="382"/>
      <c r="I11" s="382"/>
      <c r="J11" s="382"/>
      <c r="K11" s="259"/>
    </row>
    <row r="12" spans="2:11" ht="15" customHeight="1">
      <c r="B12" s="262"/>
      <c r="C12" s="263"/>
      <c r="D12" s="261"/>
      <c r="E12" s="261"/>
      <c r="F12" s="261"/>
      <c r="G12" s="261"/>
      <c r="H12" s="261"/>
      <c r="I12" s="261"/>
      <c r="J12" s="261"/>
      <c r="K12" s="259"/>
    </row>
    <row r="13" spans="2:11" ht="15" customHeight="1">
      <c r="B13" s="262"/>
      <c r="C13" s="263"/>
      <c r="D13" s="264" t="s">
        <v>953</v>
      </c>
      <c r="E13" s="261"/>
      <c r="F13" s="261"/>
      <c r="G13" s="261"/>
      <c r="H13" s="261"/>
      <c r="I13" s="261"/>
      <c r="J13" s="261"/>
      <c r="K13" s="259"/>
    </row>
    <row r="14" spans="2:11" ht="12.75" customHeight="1">
      <c r="B14" s="262"/>
      <c r="C14" s="263"/>
      <c r="D14" s="263"/>
      <c r="E14" s="263"/>
      <c r="F14" s="263"/>
      <c r="G14" s="263"/>
      <c r="H14" s="263"/>
      <c r="I14" s="263"/>
      <c r="J14" s="263"/>
      <c r="K14" s="259"/>
    </row>
    <row r="15" spans="2:11" ht="15" customHeight="1">
      <c r="B15" s="262"/>
      <c r="C15" s="263"/>
      <c r="D15" s="382" t="s">
        <v>954</v>
      </c>
      <c r="E15" s="382"/>
      <c r="F15" s="382"/>
      <c r="G15" s="382"/>
      <c r="H15" s="382"/>
      <c r="I15" s="382"/>
      <c r="J15" s="382"/>
      <c r="K15" s="259"/>
    </row>
    <row r="16" spans="2:11" ht="15" customHeight="1">
      <c r="B16" s="262"/>
      <c r="C16" s="263"/>
      <c r="D16" s="382" t="s">
        <v>955</v>
      </c>
      <c r="E16" s="382"/>
      <c r="F16" s="382"/>
      <c r="G16" s="382"/>
      <c r="H16" s="382"/>
      <c r="I16" s="382"/>
      <c r="J16" s="382"/>
      <c r="K16" s="259"/>
    </row>
    <row r="17" spans="2:11" ht="15" customHeight="1">
      <c r="B17" s="262"/>
      <c r="C17" s="263"/>
      <c r="D17" s="382" t="s">
        <v>956</v>
      </c>
      <c r="E17" s="382"/>
      <c r="F17" s="382"/>
      <c r="G17" s="382"/>
      <c r="H17" s="382"/>
      <c r="I17" s="382"/>
      <c r="J17" s="382"/>
      <c r="K17" s="259"/>
    </row>
    <row r="18" spans="2:11" ht="15" customHeight="1">
      <c r="B18" s="262"/>
      <c r="C18" s="263"/>
      <c r="D18" s="263"/>
      <c r="E18" s="265" t="s">
        <v>94</v>
      </c>
      <c r="F18" s="382" t="s">
        <v>957</v>
      </c>
      <c r="G18" s="382"/>
      <c r="H18" s="382"/>
      <c r="I18" s="382"/>
      <c r="J18" s="382"/>
      <c r="K18" s="259"/>
    </row>
    <row r="19" spans="2:11" ht="15" customHeight="1">
      <c r="B19" s="262"/>
      <c r="C19" s="263"/>
      <c r="D19" s="263"/>
      <c r="E19" s="265" t="s">
        <v>958</v>
      </c>
      <c r="F19" s="382" t="s">
        <v>959</v>
      </c>
      <c r="G19" s="382"/>
      <c r="H19" s="382"/>
      <c r="I19" s="382"/>
      <c r="J19" s="382"/>
      <c r="K19" s="259"/>
    </row>
    <row r="20" spans="2:11" ht="15" customHeight="1">
      <c r="B20" s="262"/>
      <c r="C20" s="263"/>
      <c r="D20" s="263"/>
      <c r="E20" s="265" t="s">
        <v>89</v>
      </c>
      <c r="F20" s="382" t="s">
        <v>960</v>
      </c>
      <c r="G20" s="382"/>
      <c r="H20" s="382"/>
      <c r="I20" s="382"/>
      <c r="J20" s="382"/>
      <c r="K20" s="259"/>
    </row>
    <row r="21" spans="2:11" ht="15" customHeight="1">
      <c r="B21" s="262"/>
      <c r="C21" s="263"/>
      <c r="D21" s="263"/>
      <c r="E21" s="265" t="s">
        <v>104</v>
      </c>
      <c r="F21" s="382" t="s">
        <v>961</v>
      </c>
      <c r="G21" s="382"/>
      <c r="H21" s="382"/>
      <c r="I21" s="382"/>
      <c r="J21" s="382"/>
      <c r="K21" s="259"/>
    </row>
    <row r="22" spans="2:11" ht="15" customHeight="1">
      <c r="B22" s="262"/>
      <c r="C22" s="263"/>
      <c r="D22" s="263"/>
      <c r="E22" s="265" t="s">
        <v>109</v>
      </c>
      <c r="F22" s="382" t="s">
        <v>962</v>
      </c>
      <c r="G22" s="382"/>
      <c r="H22" s="382"/>
      <c r="I22" s="382"/>
      <c r="J22" s="382"/>
      <c r="K22" s="259"/>
    </row>
    <row r="23" spans="2:11" ht="15" customHeight="1">
      <c r="B23" s="262"/>
      <c r="C23" s="263"/>
      <c r="D23" s="263"/>
      <c r="E23" s="265" t="s">
        <v>963</v>
      </c>
      <c r="F23" s="382" t="s">
        <v>964</v>
      </c>
      <c r="G23" s="382"/>
      <c r="H23" s="382"/>
      <c r="I23" s="382"/>
      <c r="J23" s="382"/>
      <c r="K23" s="259"/>
    </row>
    <row r="24" spans="2:11" ht="12.75" customHeight="1">
      <c r="B24" s="262"/>
      <c r="C24" s="263"/>
      <c r="D24" s="263"/>
      <c r="E24" s="263"/>
      <c r="F24" s="263"/>
      <c r="G24" s="263"/>
      <c r="H24" s="263"/>
      <c r="I24" s="263"/>
      <c r="J24" s="263"/>
      <c r="K24" s="259"/>
    </row>
    <row r="25" spans="2:11" ht="15" customHeight="1">
      <c r="B25" s="262"/>
      <c r="C25" s="382" t="s">
        <v>965</v>
      </c>
      <c r="D25" s="382"/>
      <c r="E25" s="382"/>
      <c r="F25" s="382"/>
      <c r="G25" s="382"/>
      <c r="H25" s="382"/>
      <c r="I25" s="382"/>
      <c r="J25" s="382"/>
      <c r="K25" s="259"/>
    </row>
    <row r="26" spans="2:11" ht="15" customHeight="1">
      <c r="B26" s="262"/>
      <c r="C26" s="382" t="s">
        <v>966</v>
      </c>
      <c r="D26" s="382"/>
      <c r="E26" s="382"/>
      <c r="F26" s="382"/>
      <c r="G26" s="382"/>
      <c r="H26" s="382"/>
      <c r="I26" s="382"/>
      <c r="J26" s="382"/>
      <c r="K26" s="259"/>
    </row>
    <row r="27" spans="2:11" ht="15" customHeight="1">
      <c r="B27" s="262"/>
      <c r="C27" s="261"/>
      <c r="D27" s="382" t="s">
        <v>967</v>
      </c>
      <c r="E27" s="382"/>
      <c r="F27" s="382"/>
      <c r="G27" s="382"/>
      <c r="H27" s="382"/>
      <c r="I27" s="382"/>
      <c r="J27" s="382"/>
      <c r="K27" s="259"/>
    </row>
    <row r="28" spans="2:11" ht="15" customHeight="1">
      <c r="B28" s="262"/>
      <c r="C28" s="263"/>
      <c r="D28" s="382" t="s">
        <v>968</v>
      </c>
      <c r="E28" s="382"/>
      <c r="F28" s="382"/>
      <c r="G28" s="382"/>
      <c r="H28" s="382"/>
      <c r="I28" s="382"/>
      <c r="J28" s="382"/>
      <c r="K28" s="259"/>
    </row>
    <row r="29" spans="2:11" ht="12.75" customHeight="1">
      <c r="B29" s="262"/>
      <c r="C29" s="263"/>
      <c r="D29" s="263"/>
      <c r="E29" s="263"/>
      <c r="F29" s="263"/>
      <c r="G29" s="263"/>
      <c r="H29" s="263"/>
      <c r="I29" s="263"/>
      <c r="J29" s="263"/>
      <c r="K29" s="259"/>
    </row>
    <row r="30" spans="2:11" ht="15" customHeight="1">
      <c r="B30" s="262"/>
      <c r="C30" s="263"/>
      <c r="D30" s="382" t="s">
        <v>969</v>
      </c>
      <c r="E30" s="382"/>
      <c r="F30" s="382"/>
      <c r="G30" s="382"/>
      <c r="H30" s="382"/>
      <c r="I30" s="382"/>
      <c r="J30" s="382"/>
      <c r="K30" s="259"/>
    </row>
    <row r="31" spans="2:11" ht="15" customHeight="1">
      <c r="B31" s="262"/>
      <c r="C31" s="263"/>
      <c r="D31" s="382" t="s">
        <v>970</v>
      </c>
      <c r="E31" s="382"/>
      <c r="F31" s="382"/>
      <c r="G31" s="382"/>
      <c r="H31" s="382"/>
      <c r="I31" s="382"/>
      <c r="J31" s="382"/>
      <c r="K31" s="259"/>
    </row>
    <row r="32" spans="2:11" ht="12.75" customHeight="1">
      <c r="B32" s="262"/>
      <c r="C32" s="263"/>
      <c r="D32" s="263"/>
      <c r="E32" s="263"/>
      <c r="F32" s="263"/>
      <c r="G32" s="263"/>
      <c r="H32" s="263"/>
      <c r="I32" s="263"/>
      <c r="J32" s="263"/>
      <c r="K32" s="259"/>
    </row>
    <row r="33" spans="2:11" ht="15" customHeight="1">
      <c r="B33" s="262"/>
      <c r="C33" s="263"/>
      <c r="D33" s="382" t="s">
        <v>971</v>
      </c>
      <c r="E33" s="382"/>
      <c r="F33" s="382"/>
      <c r="G33" s="382"/>
      <c r="H33" s="382"/>
      <c r="I33" s="382"/>
      <c r="J33" s="382"/>
      <c r="K33" s="259"/>
    </row>
    <row r="34" spans="2:11" ht="15" customHeight="1">
      <c r="B34" s="262"/>
      <c r="C34" s="263"/>
      <c r="D34" s="382" t="s">
        <v>972</v>
      </c>
      <c r="E34" s="382"/>
      <c r="F34" s="382"/>
      <c r="G34" s="382"/>
      <c r="H34" s="382"/>
      <c r="I34" s="382"/>
      <c r="J34" s="382"/>
      <c r="K34" s="259"/>
    </row>
    <row r="35" spans="2:11" ht="15" customHeight="1">
      <c r="B35" s="262"/>
      <c r="C35" s="263"/>
      <c r="D35" s="382" t="s">
        <v>973</v>
      </c>
      <c r="E35" s="382"/>
      <c r="F35" s="382"/>
      <c r="G35" s="382"/>
      <c r="H35" s="382"/>
      <c r="I35" s="382"/>
      <c r="J35" s="382"/>
      <c r="K35" s="259"/>
    </row>
    <row r="36" spans="2:11" ht="15" customHeight="1">
      <c r="B36" s="262"/>
      <c r="C36" s="263"/>
      <c r="D36" s="261"/>
      <c r="E36" s="264" t="s">
        <v>126</v>
      </c>
      <c r="F36" s="261"/>
      <c r="G36" s="382" t="s">
        <v>974</v>
      </c>
      <c r="H36" s="382"/>
      <c r="I36" s="382"/>
      <c r="J36" s="382"/>
      <c r="K36" s="259"/>
    </row>
    <row r="37" spans="2:11" ht="30.75" customHeight="1">
      <c r="B37" s="262"/>
      <c r="C37" s="263"/>
      <c r="D37" s="261"/>
      <c r="E37" s="264" t="s">
        <v>975</v>
      </c>
      <c r="F37" s="261"/>
      <c r="G37" s="382" t="s">
        <v>976</v>
      </c>
      <c r="H37" s="382"/>
      <c r="I37" s="382"/>
      <c r="J37" s="382"/>
      <c r="K37" s="259"/>
    </row>
    <row r="38" spans="2:11" ht="15" customHeight="1">
      <c r="B38" s="262"/>
      <c r="C38" s="263"/>
      <c r="D38" s="261"/>
      <c r="E38" s="264" t="s">
        <v>61</v>
      </c>
      <c r="F38" s="261"/>
      <c r="G38" s="382" t="s">
        <v>977</v>
      </c>
      <c r="H38" s="382"/>
      <c r="I38" s="382"/>
      <c r="J38" s="382"/>
      <c r="K38" s="259"/>
    </row>
    <row r="39" spans="2:11" ht="15" customHeight="1">
      <c r="B39" s="262"/>
      <c r="C39" s="263"/>
      <c r="D39" s="261"/>
      <c r="E39" s="264" t="s">
        <v>62</v>
      </c>
      <c r="F39" s="261"/>
      <c r="G39" s="382" t="s">
        <v>978</v>
      </c>
      <c r="H39" s="382"/>
      <c r="I39" s="382"/>
      <c r="J39" s="382"/>
      <c r="K39" s="259"/>
    </row>
    <row r="40" spans="2:11" ht="15" customHeight="1">
      <c r="B40" s="262"/>
      <c r="C40" s="263"/>
      <c r="D40" s="261"/>
      <c r="E40" s="264" t="s">
        <v>127</v>
      </c>
      <c r="F40" s="261"/>
      <c r="G40" s="382" t="s">
        <v>979</v>
      </c>
      <c r="H40" s="382"/>
      <c r="I40" s="382"/>
      <c r="J40" s="382"/>
      <c r="K40" s="259"/>
    </row>
    <row r="41" spans="2:11" ht="15" customHeight="1">
      <c r="B41" s="262"/>
      <c r="C41" s="263"/>
      <c r="D41" s="261"/>
      <c r="E41" s="264" t="s">
        <v>128</v>
      </c>
      <c r="F41" s="261"/>
      <c r="G41" s="382" t="s">
        <v>980</v>
      </c>
      <c r="H41" s="382"/>
      <c r="I41" s="382"/>
      <c r="J41" s="382"/>
      <c r="K41" s="259"/>
    </row>
    <row r="42" spans="2:11" ht="15" customHeight="1">
      <c r="B42" s="262"/>
      <c r="C42" s="263"/>
      <c r="D42" s="261"/>
      <c r="E42" s="264" t="s">
        <v>981</v>
      </c>
      <c r="F42" s="261"/>
      <c r="G42" s="382" t="s">
        <v>982</v>
      </c>
      <c r="H42" s="382"/>
      <c r="I42" s="382"/>
      <c r="J42" s="382"/>
      <c r="K42" s="259"/>
    </row>
    <row r="43" spans="2:11" ht="15" customHeight="1">
      <c r="B43" s="262"/>
      <c r="C43" s="263"/>
      <c r="D43" s="261"/>
      <c r="E43" s="264"/>
      <c r="F43" s="261"/>
      <c r="G43" s="382" t="s">
        <v>983</v>
      </c>
      <c r="H43" s="382"/>
      <c r="I43" s="382"/>
      <c r="J43" s="382"/>
      <c r="K43" s="259"/>
    </row>
    <row r="44" spans="2:11" ht="15" customHeight="1">
      <c r="B44" s="262"/>
      <c r="C44" s="263"/>
      <c r="D44" s="261"/>
      <c r="E44" s="264" t="s">
        <v>984</v>
      </c>
      <c r="F44" s="261"/>
      <c r="G44" s="382" t="s">
        <v>985</v>
      </c>
      <c r="H44" s="382"/>
      <c r="I44" s="382"/>
      <c r="J44" s="382"/>
      <c r="K44" s="259"/>
    </row>
    <row r="45" spans="2:11" ht="15" customHeight="1">
      <c r="B45" s="262"/>
      <c r="C45" s="263"/>
      <c r="D45" s="261"/>
      <c r="E45" s="264" t="s">
        <v>131</v>
      </c>
      <c r="F45" s="261"/>
      <c r="G45" s="382" t="s">
        <v>986</v>
      </c>
      <c r="H45" s="382"/>
      <c r="I45" s="382"/>
      <c r="J45" s="382"/>
      <c r="K45" s="259"/>
    </row>
    <row r="46" spans="2:11" ht="12.75" customHeight="1">
      <c r="B46" s="262"/>
      <c r="C46" s="263"/>
      <c r="D46" s="261"/>
      <c r="E46" s="261"/>
      <c r="F46" s="261"/>
      <c r="G46" s="261"/>
      <c r="H46" s="261"/>
      <c r="I46" s="261"/>
      <c r="J46" s="261"/>
      <c r="K46" s="259"/>
    </row>
    <row r="47" spans="2:11" ht="15" customHeight="1">
      <c r="B47" s="262"/>
      <c r="C47" s="263"/>
      <c r="D47" s="382" t="s">
        <v>987</v>
      </c>
      <c r="E47" s="382"/>
      <c r="F47" s="382"/>
      <c r="G47" s="382"/>
      <c r="H47" s="382"/>
      <c r="I47" s="382"/>
      <c r="J47" s="382"/>
      <c r="K47" s="259"/>
    </row>
    <row r="48" spans="2:11" ht="15" customHeight="1">
      <c r="B48" s="262"/>
      <c r="C48" s="263"/>
      <c r="D48" s="263"/>
      <c r="E48" s="382" t="s">
        <v>988</v>
      </c>
      <c r="F48" s="382"/>
      <c r="G48" s="382"/>
      <c r="H48" s="382"/>
      <c r="I48" s="382"/>
      <c r="J48" s="382"/>
      <c r="K48" s="259"/>
    </row>
    <row r="49" spans="2:11" ht="15" customHeight="1">
      <c r="B49" s="262"/>
      <c r="C49" s="263"/>
      <c r="D49" s="263"/>
      <c r="E49" s="382" t="s">
        <v>989</v>
      </c>
      <c r="F49" s="382"/>
      <c r="G49" s="382"/>
      <c r="H49" s="382"/>
      <c r="I49" s="382"/>
      <c r="J49" s="382"/>
      <c r="K49" s="259"/>
    </row>
    <row r="50" spans="2:11" ht="15" customHeight="1">
      <c r="B50" s="262"/>
      <c r="C50" s="263"/>
      <c r="D50" s="263"/>
      <c r="E50" s="382" t="s">
        <v>990</v>
      </c>
      <c r="F50" s="382"/>
      <c r="G50" s="382"/>
      <c r="H50" s="382"/>
      <c r="I50" s="382"/>
      <c r="J50" s="382"/>
      <c r="K50" s="259"/>
    </row>
    <row r="51" spans="2:11" ht="15" customHeight="1">
      <c r="B51" s="262"/>
      <c r="C51" s="263"/>
      <c r="D51" s="382" t="s">
        <v>991</v>
      </c>
      <c r="E51" s="382"/>
      <c r="F51" s="382"/>
      <c r="G51" s="382"/>
      <c r="H51" s="382"/>
      <c r="I51" s="382"/>
      <c r="J51" s="382"/>
      <c r="K51" s="259"/>
    </row>
    <row r="52" spans="2:11" ht="25.5" customHeight="1">
      <c r="B52" s="258"/>
      <c r="C52" s="384" t="s">
        <v>992</v>
      </c>
      <c r="D52" s="384"/>
      <c r="E52" s="384"/>
      <c r="F52" s="384"/>
      <c r="G52" s="384"/>
      <c r="H52" s="384"/>
      <c r="I52" s="384"/>
      <c r="J52" s="384"/>
      <c r="K52" s="259"/>
    </row>
    <row r="53" spans="2:11" ht="5.25" customHeight="1">
      <c r="B53" s="258"/>
      <c r="C53" s="260"/>
      <c r="D53" s="260"/>
      <c r="E53" s="260"/>
      <c r="F53" s="260"/>
      <c r="G53" s="260"/>
      <c r="H53" s="260"/>
      <c r="I53" s="260"/>
      <c r="J53" s="260"/>
      <c r="K53" s="259"/>
    </row>
    <row r="54" spans="2:11" ht="15" customHeight="1">
      <c r="B54" s="258"/>
      <c r="C54" s="382" t="s">
        <v>993</v>
      </c>
      <c r="D54" s="382"/>
      <c r="E54" s="382"/>
      <c r="F54" s="382"/>
      <c r="G54" s="382"/>
      <c r="H54" s="382"/>
      <c r="I54" s="382"/>
      <c r="J54" s="382"/>
      <c r="K54" s="259"/>
    </row>
    <row r="55" spans="2:11" ht="15" customHeight="1">
      <c r="B55" s="258"/>
      <c r="C55" s="382" t="s">
        <v>994</v>
      </c>
      <c r="D55" s="382"/>
      <c r="E55" s="382"/>
      <c r="F55" s="382"/>
      <c r="G55" s="382"/>
      <c r="H55" s="382"/>
      <c r="I55" s="382"/>
      <c r="J55" s="382"/>
      <c r="K55" s="259"/>
    </row>
    <row r="56" spans="2:11" ht="12.75" customHeight="1">
      <c r="B56" s="258"/>
      <c r="C56" s="261"/>
      <c r="D56" s="261"/>
      <c r="E56" s="261"/>
      <c r="F56" s="261"/>
      <c r="G56" s="261"/>
      <c r="H56" s="261"/>
      <c r="I56" s="261"/>
      <c r="J56" s="261"/>
      <c r="K56" s="259"/>
    </row>
    <row r="57" spans="2:11" ht="15" customHeight="1">
      <c r="B57" s="258"/>
      <c r="C57" s="382" t="s">
        <v>995</v>
      </c>
      <c r="D57" s="382"/>
      <c r="E57" s="382"/>
      <c r="F57" s="382"/>
      <c r="G57" s="382"/>
      <c r="H57" s="382"/>
      <c r="I57" s="382"/>
      <c r="J57" s="382"/>
      <c r="K57" s="259"/>
    </row>
    <row r="58" spans="2:11" ht="15" customHeight="1">
      <c r="B58" s="258"/>
      <c r="C58" s="263"/>
      <c r="D58" s="382" t="s">
        <v>996</v>
      </c>
      <c r="E58" s="382"/>
      <c r="F58" s="382"/>
      <c r="G58" s="382"/>
      <c r="H58" s="382"/>
      <c r="I58" s="382"/>
      <c r="J58" s="382"/>
      <c r="K58" s="259"/>
    </row>
    <row r="59" spans="2:11" ht="15" customHeight="1">
      <c r="B59" s="258"/>
      <c r="C59" s="263"/>
      <c r="D59" s="382" t="s">
        <v>997</v>
      </c>
      <c r="E59" s="382"/>
      <c r="F59" s="382"/>
      <c r="G59" s="382"/>
      <c r="H59" s="382"/>
      <c r="I59" s="382"/>
      <c r="J59" s="382"/>
      <c r="K59" s="259"/>
    </row>
    <row r="60" spans="2:11" ht="15" customHeight="1">
      <c r="B60" s="258"/>
      <c r="C60" s="263"/>
      <c r="D60" s="382" t="s">
        <v>998</v>
      </c>
      <c r="E60" s="382"/>
      <c r="F60" s="382"/>
      <c r="G60" s="382"/>
      <c r="H60" s="382"/>
      <c r="I60" s="382"/>
      <c r="J60" s="382"/>
      <c r="K60" s="259"/>
    </row>
    <row r="61" spans="2:11" ht="15" customHeight="1">
      <c r="B61" s="258"/>
      <c r="C61" s="263"/>
      <c r="D61" s="382" t="s">
        <v>999</v>
      </c>
      <c r="E61" s="382"/>
      <c r="F61" s="382"/>
      <c r="G61" s="382"/>
      <c r="H61" s="382"/>
      <c r="I61" s="382"/>
      <c r="J61" s="382"/>
      <c r="K61" s="259"/>
    </row>
    <row r="62" spans="2:11" ht="15" customHeight="1">
      <c r="B62" s="258"/>
      <c r="C62" s="263"/>
      <c r="D62" s="385" t="s">
        <v>1000</v>
      </c>
      <c r="E62" s="385"/>
      <c r="F62" s="385"/>
      <c r="G62" s="385"/>
      <c r="H62" s="385"/>
      <c r="I62" s="385"/>
      <c r="J62" s="385"/>
      <c r="K62" s="259"/>
    </row>
    <row r="63" spans="2:11" ht="15" customHeight="1">
      <c r="B63" s="258"/>
      <c r="C63" s="263"/>
      <c r="D63" s="382" t="s">
        <v>1001</v>
      </c>
      <c r="E63" s="382"/>
      <c r="F63" s="382"/>
      <c r="G63" s="382"/>
      <c r="H63" s="382"/>
      <c r="I63" s="382"/>
      <c r="J63" s="382"/>
      <c r="K63" s="259"/>
    </row>
    <row r="64" spans="2:11" ht="12.75" customHeight="1">
      <c r="B64" s="258"/>
      <c r="C64" s="263"/>
      <c r="D64" s="263"/>
      <c r="E64" s="266"/>
      <c r="F64" s="263"/>
      <c r="G64" s="263"/>
      <c r="H64" s="263"/>
      <c r="I64" s="263"/>
      <c r="J64" s="263"/>
      <c r="K64" s="259"/>
    </row>
    <row r="65" spans="2:11" ht="15" customHeight="1">
      <c r="B65" s="258"/>
      <c r="C65" s="263"/>
      <c r="D65" s="382" t="s">
        <v>1002</v>
      </c>
      <c r="E65" s="382"/>
      <c r="F65" s="382"/>
      <c r="G65" s="382"/>
      <c r="H65" s="382"/>
      <c r="I65" s="382"/>
      <c r="J65" s="382"/>
      <c r="K65" s="259"/>
    </row>
    <row r="66" spans="2:11" ht="15" customHeight="1">
      <c r="B66" s="258"/>
      <c r="C66" s="263"/>
      <c r="D66" s="385" t="s">
        <v>1003</v>
      </c>
      <c r="E66" s="385"/>
      <c r="F66" s="385"/>
      <c r="G66" s="385"/>
      <c r="H66" s="385"/>
      <c r="I66" s="385"/>
      <c r="J66" s="385"/>
      <c r="K66" s="259"/>
    </row>
    <row r="67" spans="2:11" ht="15" customHeight="1">
      <c r="B67" s="258"/>
      <c r="C67" s="263"/>
      <c r="D67" s="382" t="s">
        <v>1004</v>
      </c>
      <c r="E67" s="382"/>
      <c r="F67" s="382"/>
      <c r="G67" s="382"/>
      <c r="H67" s="382"/>
      <c r="I67" s="382"/>
      <c r="J67" s="382"/>
      <c r="K67" s="259"/>
    </row>
    <row r="68" spans="2:11" ht="15" customHeight="1">
      <c r="B68" s="258"/>
      <c r="C68" s="263"/>
      <c r="D68" s="382" t="s">
        <v>1005</v>
      </c>
      <c r="E68" s="382"/>
      <c r="F68" s="382"/>
      <c r="G68" s="382"/>
      <c r="H68" s="382"/>
      <c r="I68" s="382"/>
      <c r="J68" s="382"/>
      <c r="K68" s="259"/>
    </row>
    <row r="69" spans="2:11" ht="15" customHeight="1">
      <c r="B69" s="258"/>
      <c r="C69" s="263"/>
      <c r="D69" s="382" t="s">
        <v>1006</v>
      </c>
      <c r="E69" s="382"/>
      <c r="F69" s="382"/>
      <c r="G69" s="382"/>
      <c r="H69" s="382"/>
      <c r="I69" s="382"/>
      <c r="J69" s="382"/>
      <c r="K69" s="259"/>
    </row>
    <row r="70" spans="2:11" ht="15" customHeight="1">
      <c r="B70" s="258"/>
      <c r="C70" s="263"/>
      <c r="D70" s="382" t="s">
        <v>1007</v>
      </c>
      <c r="E70" s="382"/>
      <c r="F70" s="382"/>
      <c r="G70" s="382"/>
      <c r="H70" s="382"/>
      <c r="I70" s="382"/>
      <c r="J70" s="382"/>
      <c r="K70" s="259"/>
    </row>
    <row r="71" spans="2:11" ht="12.75" customHeight="1">
      <c r="B71" s="267"/>
      <c r="C71" s="268"/>
      <c r="D71" s="268"/>
      <c r="E71" s="268"/>
      <c r="F71" s="268"/>
      <c r="G71" s="268"/>
      <c r="H71" s="268"/>
      <c r="I71" s="268"/>
      <c r="J71" s="268"/>
      <c r="K71" s="269"/>
    </row>
    <row r="72" spans="2:11" ht="18.75" customHeight="1">
      <c r="B72" s="270"/>
      <c r="C72" s="270"/>
      <c r="D72" s="270"/>
      <c r="E72" s="270"/>
      <c r="F72" s="270"/>
      <c r="G72" s="270"/>
      <c r="H72" s="270"/>
      <c r="I72" s="270"/>
      <c r="J72" s="270"/>
      <c r="K72" s="271"/>
    </row>
    <row r="73" spans="2:11" ht="18.75" customHeight="1">
      <c r="B73" s="271"/>
      <c r="C73" s="271"/>
      <c r="D73" s="271"/>
      <c r="E73" s="271"/>
      <c r="F73" s="271"/>
      <c r="G73" s="271"/>
      <c r="H73" s="271"/>
      <c r="I73" s="271"/>
      <c r="J73" s="271"/>
      <c r="K73" s="271"/>
    </row>
    <row r="74" spans="2:11" ht="7.5" customHeight="1">
      <c r="B74" s="272"/>
      <c r="C74" s="273"/>
      <c r="D74" s="273"/>
      <c r="E74" s="273"/>
      <c r="F74" s="273"/>
      <c r="G74" s="273"/>
      <c r="H74" s="273"/>
      <c r="I74" s="273"/>
      <c r="J74" s="273"/>
      <c r="K74" s="274"/>
    </row>
    <row r="75" spans="2:11" ht="45" customHeight="1">
      <c r="B75" s="275"/>
      <c r="C75" s="383" t="s">
        <v>1008</v>
      </c>
      <c r="D75" s="383"/>
      <c r="E75" s="383"/>
      <c r="F75" s="383"/>
      <c r="G75" s="383"/>
      <c r="H75" s="383"/>
      <c r="I75" s="383"/>
      <c r="J75" s="383"/>
      <c r="K75" s="276"/>
    </row>
    <row r="76" spans="2:11" ht="17.25" customHeight="1">
      <c r="B76" s="275"/>
      <c r="C76" s="277" t="s">
        <v>1009</v>
      </c>
      <c r="D76" s="277"/>
      <c r="E76" s="277"/>
      <c r="F76" s="277" t="s">
        <v>1010</v>
      </c>
      <c r="G76" s="278"/>
      <c r="H76" s="277" t="s">
        <v>62</v>
      </c>
      <c r="I76" s="277" t="s">
        <v>65</v>
      </c>
      <c r="J76" s="277" t="s">
        <v>1011</v>
      </c>
      <c r="K76" s="276"/>
    </row>
    <row r="77" spans="2:11" ht="17.25" customHeight="1">
      <c r="B77" s="275"/>
      <c r="C77" s="279" t="s">
        <v>1012</v>
      </c>
      <c r="D77" s="279"/>
      <c r="E77" s="279"/>
      <c r="F77" s="280" t="s">
        <v>1013</v>
      </c>
      <c r="G77" s="281"/>
      <c r="H77" s="279"/>
      <c r="I77" s="279"/>
      <c r="J77" s="279" t="s">
        <v>1014</v>
      </c>
      <c r="K77" s="276"/>
    </row>
    <row r="78" spans="2:11" ht="5.25" customHeight="1">
      <c r="B78" s="275"/>
      <c r="C78" s="282"/>
      <c r="D78" s="282"/>
      <c r="E78" s="282"/>
      <c r="F78" s="282"/>
      <c r="G78" s="283"/>
      <c r="H78" s="282"/>
      <c r="I78" s="282"/>
      <c r="J78" s="282"/>
      <c r="K78" s="276"/>
    </row>
    <row r="79" spans="2:11" ht="15" customHeight="1">
      <c r="B79" s="275"/>
      <c r="C79" s="264" t="s">
        <v>61</v>
      </c>
      <c r="D79" s="282"/>
      <c r="E79" s="282"/>
      <c r="F79" s="284" t="s">
        <v>1015</v>
      </c>
      <c r="G79" s="283"/>
      <c r="H79" s="264" t="s">
        <v>1016</v>
      </c>
      <c r="I79" s="264" t="s">
        <v>1017</v>
      </c>
      <c r="J79" s="264">
        <v>20</v>
      </c>
      <c r="K79" s="276"/>
    </row>
    <row r="80" spans="2:11" ht="15" customHeight="1">
      <c r="B80" s="275"/>
      <c r="C80" s="264" t="s">
        <v>1018</v>
      </c>
      <c r="D80" s="264"/>
      <c r="E80" s="264"/>
      <c r="F80" s="284" t="s">
        <v>1015</v>
      </c>
      <c r="G80" s="283"/>
      <c r="H80" s="264" t="s">
        <v>1019</v>
      </c>
      <c r="I80" s="264" t="s">
        <v>1017</v>
      </c>
      <c r="J80" s="264">
        <v>120</v>
      </c>
      <c r="K80" s="276"/>
    </row>
    <row r="81" spans="2:11" ht="15" customHeight="1">
      <c r="B81" s="285"/>
      <c r="C81" s="264" t="s">
        <v>1020</v>
      </c>
      <c r="D81" s="264"/>
      <c r="E81" s="264"/>
      <c r="F81" s="284" t="s">
        <v>1021</v>
      </c>
      <c r="G81" s="283"/>
      <c r="H81" s="264" t="s">
        <v>1022</v>
      </c>
      <c r="I81" s="264" t="s">
        <v>1017</v>
      </c>
      <c r="J81" s="264">
        <v>50</v>
      </c>
      <c r="K81" s="276"/>
    </row>
    <row r="82" spans="2:11" ht="15" customHeight="1">
      <c r="B82" s="285"/>
      <c r="C82" s="264" t="s">
        <v>1023</v>
      </c>
      <c r="D82" s="264"/>
      <c r="E82" s="264"/>
      <c r="F82" s="284" t="s">
        <v>1015</v>
      </c>
      <c r="G82" s="283"/>
      <c r="H82" s="264" t="s">
        <v>1024</v>
      </c>
      <c r="I82" s="264" t="s">
        <v>1025</v>
      </c>
      <c r="J82" s="264"/>
      <c r="K82" s="276"/>
    </row>
    <row r="83" spans="2:11" ht="15" customHeight="1">
      <c r="B83" s="285"/>
      <c r="C83" s="286" t="s">
        <v>1026</v>
      </c>
      <c r="D83" s="286"/>
      <c r="E83" s="286"/>
      <c r="F83" s="287" t="s">
        <v>1021</v>
      </c>
      <c r="G83" s="286"/>
      <c r="H83" s="286" t="s">
        <v>1027</v>
      </c>
      <c r="I83" s="286" t="s">
        <v>1017</v>
      </c>
      <c r="J83" s="286">
        <v>15</v>
      </c>
      <c r="K83" s="276"/>
    </row>
    <row r="84" spans="2:11" ht="15" customHeight="1">
      <c r="B84" s="285"/>
      <c r="C84" s="286" t="s">
        <v>1028</v>
      </c>
      <c r="D84" s="286"/>
      <c r="E84" s="286"/>
      <c r="F84" s="287" t="s">
        <v>1021</v>
      </c>
      <c r="G84" s="286"/>
      <c r="H84" s="286" t="s">
        <v>1029</v>
      </c>
      <c r="I84" s="286" t="s">
        <v>1017</v>
      </c>
      <c r="J84" s="286">
        <v>15</v>
      </c>
      <c r="K84" s="276"/>
    </row>
    <row r="85" spans="2:11" ht="15" customHeight="1">
      <c r="B85" s="285"/>
      <c r="C85" s="286" t="s">
        <v>1030</v>
      </c>
      <c r="D85" s="286"/>
      <c r="E85" s="286"/>
      <c r="F85" s="287" t="s">
        <v>1021</v>
      </c>
      <c r="G85" s="286"/>
      <c r="H85" s="286" t="s">
        <v>1031</v>
      </c>
      <c r="I85" s="286" t="s">
        <v>1017</v>
      </c>
      <c r="J85" s="286">
        <v>20</v>
      </c>
      <c r="K85" s="276"/>
    </row>
    <row r="86" spans="2:11" ht="15" customHeight="1">
      <c r="B86" s="285"/>
      <c r="C86" s="286" t="s">
        <v>1032</v>
      </c>
      <c r="D86" s="286"/>
      <c r="E86" s="286"/>
      <c r="F86" s="287" t="s">
        <v>1021</v>
      </c>
      <c r="G86" s="286"/>
      <c r="H86" s="286" t="s">
        <v>1033</v>
      </c>
      <c r="I86" s="286" t="s">
        <v>1017</v>
      </c>
      <c r="J86" s="286">
        <v>20</v>
      </c>
      <c r="K86" s="276"/>
    </row>
    <row r="87" spans="2:11" ht="15" customHeight="1">
      <c r="B87" s="285"/>
      <c r="C87" s="264" t="s">
        <v>1034</v>
      </c>
      <c r="D87" s="264"/>
      <c r="E87" s="264"/>
      <c r="F87" s="284" t="s">
        <v>1021</v>
      </c>
      <c r="G87" s="283"/>
      <c r="H87" s="264" t="s">
        <v>1035</v>
      </c>
      <c r="I87" s="264" t="s">
        <v>1017</v>
      </c>
      <c r="J87" s="264">
        <v>50</v>
      </c>
      <c r="K87" s="276"/>
    </row>
    <row r="88" spans="2:11" ht="15" customHeight="1">
      <c r="B88" s="285"/>
      <c r="C88" s="264" t="s">
        <v>1036</v>
      </c>
      <c r="D88" s="264"/>
      <c r="E88" s="264"/>
      <c r="F88" s="284" t="s">
        <v>1021</v>
      </c>
      <c r="G88" s="283"/>
      <c r="H88" s="264" t="s">
        <v>1037</v>
      </c>
      <c r="I88" s="264" t="s">
        <v>1017</v>
      </c>
      <c r="J88" s="264">
        <v>20</v>
      </c>
      <c r="K88" s="276"/>
    </row>
    <row r="89" spans="2:11" ht="15" customHeight="1">
      <c r="B89" s="285"/>
      <c r="C89" s="264" t="s">
        <v>1038</v>
      </c>
      <c r="D89" s="264"/>
      <c r="E89" s="264"/>
      <c r="F89" s="284" t="s">
        <v>1021</v>
      </c>
      <c r="G89" s="283"/>
      <c r="H89" s="264" t="s">
        <v>1039</v>
      </c>
      <c r="I89" s="264" t="s">
        <v>1017</v>
      </c>
      <c r="J89" s="264">
        <v>20</v>
      </c>
      <c r="K89" s="276"/>
    </row>
    <row r="90" spans="2:11" ht="15" customHeight="1">
      <c r="B90" s="285"/>
      <c r="C90" s="264" t="s">
        <v>1040</v>
      </c>
      <c r="D90" s="264"/>
      <c r="E90" s="264"/>
      <c r="F90" s="284" t="s">
        <v>1021</v>
      </c>
      <c r="G90" s="283"/>
      <c r="H90" s="264" t="s">
        <v>1041</v>
      </c>
      <c r="I90" s="264" t="s">
        <v>1017</v>
      </c>
      <c r="J90" s="264">
        <v>50</v>
      </c>
      <c r="K90" s="276"/>
    </row>
    <row r="91" spans="2:11" ht="15" customHeight="1">
      <c r="B91" s="285"/>
      <c r="C91" s="264" t="s">
        <v>1042</v>
      </c>
      <c r="D91" s="264"/>
      <c r="E91" s="264"/>
      <c r="F91" s="284" t="s">
        <v>1021</v>
      </c>
      <c r="G91" s="283"/>
      <c r="H91" s="264" t="s">
        <v>1042</v>
      </c>
      <c r="I91" s="264" t="s">
        <v>1017</v>
      </c>
      <c r="J91" s="264">
        <v>50</v>
      </c>
      <c r="K91" s="276"/>
    </row>
    <row r="92" spans="2:11" ht="15" customHeight="1">
      <c r="B92" s="285"/>
      <c r="C92" s="264" t="s">
        <v>1043</v>
      </c>
      <c r="D92" s="264"/>
      <c r="E92" s="264"/>
      <c r="F92" s="284" t="s">
        <v>1021</v>
      </c>
      <c r="G92" s="283"/>
      <c r="H92" s="264" t="s">
        <v>1044</v>
      </c>
      <c r="I92" s="264" t="s">
        <v>1017</v>
      </c>
      <c r="J92" s="264">
        <v>255</v>
      </c>
      <c r="K92" s="276"/>
    </row>
    <row r="93" spans="2:11" ht="15" customHeight="1">
      <c r="B93" s="285"/>
      <c r="C93" s="264" t="s">
        <v>1045</v>
      </c>
      <c r="D93" s="264"/>
      <c r="E93" s="264"/>
      <c r="F93" s="284" t="s">
        <v>1015</v>
      </c>
      <c r="G93" s="283"/>
      <c r="H93" s="264" t="s">
        <v>1046</v>
      </c>
      <c r="I93" s="264" t="s">
        <v>1047</v>
      </c>
      <c r="J93" s="264"/>
      <c r="K93" s="276"/>
    </row>
    <row r="94" spans="2:11" ht="15" customHeight="1">
      <c r="B94" s="285"/>
      <c r="C94" s="264" t="s">
        <v>1048</v>
      </c>
      <c r="D94" s="264"/>
      <c r="E94" s="264"/>
      <c r="F94" s="284" t="s">
        <v>1015</v>
      </c>
      <c r="G94" s="283"/>
      <c r="H94" s="264" t="s">
        <v>1049</v>
      </c>
      <c r="I94" s="264" t="s">
        <v>1050</v>
      </c>
      <c r="J94" s="264"/>
      <c r="K94" s="276"/>
    </row>
    <row r="95" spans="2:11" ht="15" customHeight="1">
      <c r="B95" s="285"/>
      <c r="C95" s="264" t="s">
        <v>1051</v>
      </c>
      <c r="D95" s="264"/>
      <c r="E95" s="264"/>
      <c r="F95" s="284" t="s">
        <v>1015</v>
      </c>
      <c r="G95" s="283"/>
      <c r="H95" s="264" t="s">
        <v>1051</v>
      </c>
      <c r="I95" s="264" t="s">
        <v>1050</v>
      </c>
      <c r="J95" s="264"/>
      <c r="K95" s="276"/>
    </row>
    <row r="96" spans="2:11" ht="15" customHeight="1">
      <c r="B96" s="285"/>
      <c r="C96" s="264" t="s">
        <v>46</v>
      </c>
      <c r="D96" s="264"/>
      <c r="E96" s="264"/>
      <c r="F96" s="284" t="s">
        <v>1015</v>
      </c>
      <c r="G96" s="283"/>
      <c r="H96" s="264" t="s">
        <v>1052</v>
      </c>
      <c r="I96" s="264" t="s">
        <v>1050</v>
      </c>
      <c r="J96" s="264"/>
      <c r="K96" s="276"/>
    </row>
    <row r="97" spans="2:11" ht="15" customHeight="1">
      <c r="B97" s="285"/>
      <c r="C97" s="264" t="s">
        <v>56</v>
      </c>
      <c r="D97" s="264"/>
      <c r="E97" s="264"/>
      <c r="F97" s="284" t="s">
        <v>1015</v>
      </c>
      <c r="G97" s="283"/>
      <c r="H97" s="264" t="s">
        <v>1053</v>
      </c>
      <c r="I97" s="264" t="s">
        <v>1050</v>
      </c>
      <c r="J97" s="264"/>
      <c r="K97" s="276"/>
    </row>
    <row r="98" spans="2:11" ht="15" customHeight="1">
      <c r="B98" s="288"/>
      <c r="C98" s="289"/>
      <c r="D98" s="289"/>
      <c r="E98" s="289"/>
      <c r="F98" s="289"/>
      <c r="G98" s="289"/>
      <c r="H98" s="289"/>
      <c r="I98" s="289"/>
      <c r="J98" s="289"/>
      <c r="K98" s="290"/>
    </row>
    <row r="99" spans="2:11" ht="18.75" customHeight="1">
      <c r="B99" s="291"/>
      <c r="C99" s="292"/>
      <c r="D99" s="292"/>
      <c r="E99" s="292"/>
      <c r="F99" s="292"/>
      <c r="G99" s="292"/>
      <c r="H99" s="292"/>
      <c r="I99" s="292"/>
      <c r="J99" s="292"/>
      <c r="K99" s="291"/>
    </row>
    <row r="100" spans="2:11" ht="18.75" customHeight="1">
      <c r="B100" s="271"/>
      <c r="C100" s="271"/>
      <c r="D100" s="271"/>
      <c r="E100" s="271"/>
      <c r="F100" s="271"/>
      <c r="G100" s="271"/>
      <c r="H100" s="271"/>
      <c r="I100" s="271"/>
      <c r="J100" s="271"/>
      <c r="K100" s="271"/>
    </row>
    <row r="101" spans="2:11" ht="7.5" customHeight="1">
      <c r="B101" s="272"/>
      <c r="C101" s="273"/>
      <c r="D101" s="273"/>
      <c r="E101" s="273"/>
      <c r="F101" s="273"/>
      <c r="G101" s="273"/>
      <c r="H101" s="273"/>
      <c r="I101" s="273"/>
      <c r="J101" s="273"/>
      <c r="K101" s="274"/>
    </row>
    <row r="102" spans="2:11" ht="45" customHeight="1">
      <c r="B102" s="275"/>
      <c r="C102" s="383" t="s">
        <v>1054</v>
      </c>
      <c r="D102" s="383"/>
      <c r="E102" s="383"/>
      <c r="F102" s="383"/>
      <c r="G102" s="383"/>
      <c r="H102" s="383"/>
      <c r="I102" s="383"/>
      <c r="J102" s="383"/>
      <c r="K102" s="276"/>
    </row>
    <row r="103" spans="2:11" ht="17.25" customHeight="1">
      <c r="B103" s="275"/>
      <c r="C103" s="277" t="s">
        <v>1009</v>
      </c>
      <c r="D103" s="277"/>
      <c r="E103" s="277"/>
      <c r="F103" s="277" t="s">
        <v>1010</v>
      </c>
      <c r="G103" s="278"/>
      <c r="H103" s="277" t="s">
        <v>62</v>
      </c>
      <c r="I103" s="277" t="s">
        <v>65</v>
      </c>
      <c r="J103" s="277" t="s">
        <v>1011</v>
      </c>
      <c r="K103" s="276"/>
    </row>
    <row r="104" spans="2:11" ht="17.25" customHeight="1">
      <c r="B104" s="275"/>
      <c r="C104" s="279" t="s">
        <v>1012</v>
      </c>
      <c r="D104" s="279"/>
      <c r="E104" s="279"/>
      <c r="F104" s="280" t="s">
        <v>1013</v>
      </c>
      <c r="G104" s="281"/>
      <c r="H104" s="279"/>
      <c r="I104" s="279"/>
      <c r="J104" s="279" t="s">
        <v>1014</v>
      </c>
      <c r="K104" s="276"/>
    </row>
    <row r="105" spans="2:11" ht="5.25" customHeight="1">
      <c r="B105" s="275"/>
      <c r="C105" s="277"/>
      <c r="D105" s="277"/>
      <c r="E105" s="277"/>
      <c r="F105" s="277"/>
      <c r="G105" s="293"/>
      <c r="H105" s="277"/>
      <c r="I105" s="277"/>
      <c r="J105" s="277"/>
      <c r="K105" s="276"/>
    </row>
    <row r="106" spans="2:11" ht="15" customHeight="1">
      <c r="B106" s="275"/>
      <c r="C106" s="264" t="s">
        <v>61</v>
      </c>
      <c r="D106" s="282"/>
      <c r="E106" s="282"/>
      <c r="F106" s="284" t="s">
        <v>1015</v>
      </c>
      <c r="G106" s="293"/>
      <c r="H106" s="264" t="s">
        <v>1055</v>
      </c>
      <c r="I106" s="264" t="s">
        <v>1017</v>
      </c>
      <c r="J106" s="264">
        <v>20</v>
      </c>
      <c r="K106" s="276"/>
    </row>
    <row r="107" spans="2:11" ht="15" customHeight="1">
      <c r="B107" s="275"/>
      <c r="C107" s="264" t="s">
        <v>1018</v>
      </c>
      <c r="D107" s="264"/>
      <c r="E107" s="264"/>
      <c r="F107" s="284" t="s">
        <v>1015</v>
      </c>
      <c r="G107" s="264"/>
      <c r="H107" s="264" t="s">
        <v>1055</v>
      </c>
      <c r="I107" s="264" t="s">
        <v>1017</v>
      </c>
      <c r="J107" s="264">
        <v>120</v>
      </c>
      <c r="K107" s="276"/>
    </row>
    <row r="108" spans="2:11" ht="15" customHeight="1">
      <c r="B108" s="285"/>
      <c r="C108" s="264" t="s">
        <v>1020</v>
      </c>
      <c r="D108" s="264"/>
      <c r="E108" s="264"/>
      <c r="F108" s="284" t="s">
        <v>1021</v>
      </c>
      <c r="G108" s="264"/>
      <c r="H108" s="264" t="s">
        <v>1055</v>
      </c>
      <c r="I108" s="264" t="s">
        <v>1017</v>
      </c>
      <c r="J108" s="264">
        <v>50</v>
      </c>
      <c r="K108" s="276"/>
    </row>
    <row r="109" spans="2:11" ht="15" customHeight="1">
      <c r="B109" s="285"/>
      <c r="C109" s="264" t="s">
        <v>1023</v>
      </c>
      <c r="D109" s="264"/>
      <c r="E109" s="264"/>
      <c r="F109" s="284" t="s">
        <v>1015</v>
      </c>
      <c r="G109" s="264"/>
      <c r="H109" s="264" t="s">
        <v>1055</v>
      </c>
      <c r="I109" s="264" t="s">
        <v>1025</v>
      </c>
      <c r="J109" s="264"/>
      <c r="K109" s="276"/>
    </row>
    <row r="110" spans="2:11" ht="15" customHeight="1">
      <c r="B110" s="285"/>
      <c r="C110" s="264" t="s">
        <v>1034</v>
      </c>
      <c r="D110" s="264"/>
      <c r="E110" s="264"/>
      <c r="F110" s="284" t="s">
        <v>1021</v>
      </c>
      <c r="G110" s="264"/>
      <c r="H110" s="264" t="s">
        <v>1055</v>
      </c>
      <c r="I110" s="264" t="s">
        <v>1017</v>
      </c>
      <c r="J110" s="264">
        <v>50</v>
      </c>
      <c r="K110" s="276"/>
    </row>
    <row r="111" spans="2:11" ht="15" customHeight="1">
      <c r="B111" s="285"/>
      <c r="C111" s="264" t="s">
        <v>1042</v>
      </c>
      <c r="D111" s="264"/>
      <c r="E111" s="264"/>
      <c r="F111" s="284" t="s">
        <v>1021</v>
      </c>
      <c r="G111" s="264"/>
      <c r="H111" s="264" t="s">
        <v>1055</v>
      </c>
      <c r="I111" s="264" t="s">
        <v>1017</v>
      </c>
      <c r="J111" s="264">
        <v>50</v>
      </c>
      <c r="K111" s="276"/>
    </row>
    <row r="112" spans="2:11" ht="15" customHeight="1">
      <c r="B112" s="285"/>
      <c r="C112" s="264" t="s">
        <v>1040</v>
      </c>
      <c r="D112" s="264"/>
      <c r="E112" s="264"/>
      <c r="F112" s="284" t="s">
        <v>1021</v>
      </c>
      <c r="G112" s="264"/>
      <c r="H112" s="264" t="s">
        <v>1055</v>
      </c>
      <c r="I112" s="264" t="s">
        <v>1017</v>
      </c>
      <c r="J112" s="264">
        <v>50</v>
      </c>
      <c r="K112" s="276"/>
    </row>
    <row r="113" spans="2:11" ht="15" customHeight="1">
      <c r="B113" s="285"/>
      <c r="C113" s="264" t="s">
        <v>61</v>
      </c>
      <c r="D113" s="264"/>
      <c r="E113" s="264"/>
      <c r="F113" s="284" t="s">
        <v>1015</v>
      </c>
      <c r="G113" s="264"/>
      <c r="H113" s="264" t="s">
        <v>1056</v>
      </c>
      <c r="I113" s="264" t="s">
        <v>1017</v>
      </c>
      <c r="J113" s="264">
        <v>20</v>
      </c>
      <c r="K113" s="276"/>
    </row>
    <row r="114" spans="2:11" ht="15" customHeight="1">
      <c r="B114" s="285"/>
      <c r="C114" s="264" t="s">
        <v>1057</v>
      </c>
      <c r="D114" s="264"/>
      <c r="E114" s="264"/>
      <c r="F114" s="284" t="s">
        <v>1015</v>
      </c>
      <c r="G114" s="264"/>
      <c r="H114" s="264" t="s">
        <v>1058</v>
      </c>
      <c r="I114" s="264" t="s">
        <v>1017</v>
      </c>
      <c r="J114" s="264">
        <v>120</v>
      </c>
      <c r="K114" s="276"/>
    </row>
    <row r="115" spans="2:11" ht="15" customHeight="1">
      <c r="B115" s="285"/>
      <c r="C115" s="264" t="s">
        <v>46</v>
      </c>
      <c r="D115" s="264"/>
      <c r="E115" s="264"/>
      <c r="F115" s="284" t="s">
        <v>1015</v>
      </c>
      <c r="G115" s="264"/>
      <c r="H115" s="264" t="s">
        <v>1059</v>
      </c>
      <c r="I115" s="264" t="s">
        <v>1050</v>
      </c>
      <c r="J115" s="264"/>
      <c r="K115" s="276"/>
    </row>
    <row r="116" spans="2:11" ht="15" customHeight="1">
      <c r="B116" s="285"/>
      <c r="C116" s="264" t="s">
        <v>56</v>
      </c>
      <c r="D116" s="264"/>
      <c r="E116" s="264"/>
      <c r="F116" s="284" t="s">
        <v>1015</v>
      </c>
      <c r="G116" s="264"/>
      <c r="H116" s="264" t="s">
        <v>1060</v>
      </c>
      <c r="I116" s="264" t="s">
        <v>1050</v>
      </c>
      <c r="J116" s="264"/>
      <c r="K116" s="276"/>
    </row>
    <row r="117" spans="2:11" ht="15" customHeight="1">
      <c r="B117" s="285"/>
      <c r="C117" s="264" t="s">
        <v>65</v>
      </c>
      <c r="D117" s="264"/>
      <c r="E117" s="264"/>
      <c r="F117" s="284" t="s">
        <v>1015</v>
      </c>
      <c r="G117" s="264"/>
      <c r="H117" s="264" t="s">
        <v>1061</v>
      </c>
      <c r="I117" s="264" t="s">
        <v>1062</v>
      </c>
      <c r="J117" s="264"/>
      <c r="K117" s="276"/>
    </row>
    <row r="118" spans="2:11" ht="15" customHeight="1">
      <c r="B118" s="288"/>
      <c r="C118" s="294"/>
      <c r="D118" s="294"/>
      <c r="E118" s="294"/>
      <c r="F118" s="294"/>
      <c r="G118" s="294"/>
      <c r="H118" s="294"/>
      <c r="I118" s="294"/>
      <c r="J118" s="294"/>
      <c r="K118" s="290"/>
    </row>
    <row r="119" spans="2:11" ht="18.75" customHeight="1">
      <c r="B119" s="295"/>
      <c r="C119" s="261"/>
      <c r="D119" s="261"/>
      <c r="E119" s="261"/>
      <c r="F119" s="296"/>
      <c r="G119" s="261"/>
      <c r="H119" s="261"/>
      <c r="I119" s="261"/>
      <c r="J119" s="261"/>
      <c r="K119" s="295"/>
    </row>
    <row r="120" spans="2:11" ht="18.75" customHeight="1"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</row>
    <row r="121" spans="2:11" ht="7.5" customHeight="1">
      <c r="B121" s="297"/>
      <c r="C121" s="298"/>
      <c r="D121" s="298"/>
      <c r="E121" s="298"/>
      <c r="F121" s="298"/>
      <c r="G121" s="298"/>
      <c r="H121" s="298"/>
      <c r="I121" s="298"/>
      <c r="J121" s="298"/>
      <c r="K121" s="299"/>
    </row>
    <row r="122" spans="2:11" ht="45" customHeight="1">
      <c r="B122" s="300"/>
      <c r="C122" s="381" t="s">
        <v>1063</v>
      </c>
      <c r="D122" s="381"/>
      <c r="E122" s="381"/>
      <c r="F122" s="381"/>
      <c r="G122" s="381"/>
      <c r="H122" s="381"/>
      <c r="I122" s="381"/>
      <c r="J122" s="381"/>
      <c r="K122" s="301"/>
    </row>
    <row r="123" spans="2:11" ht="17.25" customHeight="1">
      <c r="B123" s="302"/>
      <c r="C123" s="277" t="s">
        <v>1009</v>
      </c>
      <c r="D123" s="277"/>
      <c r="E123" s="277"/>
      <c r="F123" s="277" t="s">
        <v>1010</v>
      </c>
      <c r="G123" s="278"/>
      <c r="H123" s="277" t="s">
        <v>62</v>
      </c>
      <c r="I123" s="277" t="s">
        <v>65</v>
      </c>
      <c r="J123" s="277" t="s">
        <v>1011</v>
      </c>
      <c r="K123" s="303"/>
    </row>
    <row r="124" spans="2:11" ht="17.25" customHeight="1">
      <c r="B124" s="302"/>
      <c r="C124" s="279" t="s">
        <v>1012</v>
      </c>
      <c r="D124" s="279"/>
      <c r="E124" s="279"/>
      <c r="F124" s="280" t="s">
        <v>1013</v>
      </c>
      <c r="G124" s="281"/>
      <c r="H124" s="279"/>
      <c r="I124" s="279"/>
      <c r="J124" s="279" t="s">
        <v>1014</v>
      </c>
      <c r="K124" s="303"/>
    </row>
    <row r="125" spans="2:11" ht="5.25" customHeight="1">
      <c r="B125" s="304"/>
      <c r="C125" s="282"/>
      <c r="D125" s="282"/>
      <c r="E125" s="282"/>
      <c r="F125" s="282"/>
      <c r="G125" s="264"/>
      <c r="H125" s="282"/>
      <c r="I125" s="282"/>
      <c r="J125" s="282"/>
      <c r="K125" s="305"/>
    </row>
    <row r="126" spans="2:11" ht="15" customHeight="1">
      <c r="B126" s="304"/>
      <c r="C126" s="264" t="s">
        <v>1018</v>
      </c>
      <c r="D126" s="282"/>
      <c r="E126" s="282"/>
      <c r="F126" s="284" t="s">
        <v>1015</v>
      </c>
      <c r="G126" s="264"/>
      <c r="H126" s="264" t="s">
        <v>1055</v>
      </c>
      <c r="I126" s="264" t="s">
        <v>1017</v>
      </c>
      <c r="J126" s="264">
        <v>120</v>
      </c>
      <c r="K126" s="306"/>
    </row>
    <row r="127" spans="2:11" ht="15" customHeight="1">
      <c r="B127" s="304"/>
      <c r="C127" s="264" t="s">
        <v>1064</v>
      </c>
      <c r="D127" s="264"/>
      <c r="E127" s="264"/>
      <c r="F127" s="284" t="s">
        <v>1015</v>
      </c>
      <c r="G127" s="264"/>
      <c r="H127" s="264" t="s">
        <v>1065</v>
      </c>
      <c r="I127" s="264" t="s">
        <v>1017</v>
      </c>
      <c r="J127" s="264" t="s">
        <v>1066</v>
      </c>
      <c r="K127" s="306"/>
    </row>
    <row r="128" spans="2:11" ht="15" customHeight="1">
      <c r="B128" s="304"/>
      <c r="C128" s="264" t="s">
        <v>963</v>
      </c>
      <c r="D128" s="264"/>
      <c r="E128" s="264"/>
      <c r="F128" s="284" t="s">
        <v>1015</v>
      </c>
      <c r="G128" s="264"/>
      <c r="H128" s="264" t="s">
        <v>1067</v>
      </c>
      <c r="I128" s="264" t="s">
        <v>1017</v>
      </c>
      <c r="J128" s="264" t="s">
        <v>1066</v>
      </c>
      <c r="K128" s="306"/>
    </row>
    <row r="129" spans="2:11" ht="15" customHeight="1">
      <c r="B129" s="304"/>
      <c r="C129" s="264" t="s">
        <v>1026</v>
      </c>
      <c r="D129" s="264"/>
      <c r="E129" s="264"/>
      <c r="F129" s="284" t="s">
        <v>1021</v>
      </c>
      <c r="G129" s="264"/>
      <c r="H129" s="264" t="s">
        <v>1027</v>
      </c>
      <c r="I129" s="264" t="s">
        <v>1017</v>
      </c>
      <c r="J129" s="264">
        <v>15</v>
      </c>
      <c r="K129" s="306"/>
    </row>
    <row r="130" spans="2:11" ht="15" customHeight="1">
      <c r="B130" s="304"/>
      <c r="C130" s="286" t="s">
        <v>1028</v>
      </c>
      <c r="D130" s="286"/>
      <c r="E130" s="286"/>
      <c r="F130" s="287" t="s">
        <v>1021</v>
      </c>
      <c r="G130" s="286"/>
      <c r="H130" s="286" t="s">
        <v>1029</v>
      </c>
      <c r="I130" s="286" t="s">
        <v>1017</v>
      </c>
      <c r="J130" s="286">
        <v>15</v>
      </c>
      <c r="K130" s="306"/>
    </row>
    <row r="131" spans="2:11" ht="15" customHeight="1">
      <c r="B131" s="304"/>
      <c r="C131" s="286" t="s">
        <v>1030</v>
      </c>
      <c r="D131" s="286"/>
      <c r="E131" s="286"/>
      <c r="F131" s="287" t="s">
        <v>1021</v>
      </c>
      <c r="G131" s="286"/>
      <c r="H131" s="286" t="s">
        <v>1031</v>
      </c>
      <c r="I131" s="286" t="s">
        <v>1017</v>
      </c>
      <c r="J131" s="286">
        <v>20</v>
      </c>
      <c r="K131" s="306"/>
    </row>
    <row r="132" spans="2:11" ht="15" customHeight="1">
      <c r="B132" s="304"/>
      <c r="C132" s="286" t="s">
        <v>1032</v>
      </c>
      <c r="D132" s="286"/>
      <c r="E132" s="286"/>
      <c r="F132" s="287" t="s">
        <v>1021</v>
      </c>
      <c r="G132" s="286"/>
      <c r="H132" s="286" t="s">
        <v>1033</v>
      </c>
      <c r="I132" s="286" t="s">
        <v>1017</v>
      </c>
      <c r="J132" s="286">
        <v>20</v>
      </c>
      <c r="K132" s="306"/>
    </row>
    <row r="133" spans="2:11" ht="15" customHeight="1">
      <c r="B133" s="304"/>
      <c r="C133" s="264" t="s">
        <v>1020</v>
      </c>
      <c r="D133" s="264"/>
      <c r="E133" s="264"/>
      <c r="F133" s="284" t="s">
        <v>1021</v>
      </c>
      <c r="G133" s="264"/>
      <c r="H133" s="264" t="s">
        <v>1055</v>
      </c>
      <c r="I133" s="264" t="s">
        <v>1017</v>
      </c>
      <c r="J133" s="264">
        <v>50</v>
      </c>
      <c r="K133" s="306"/>
    </row>
    <row r="134" spans="2:11" ht="15" customHeight="1">
      <c r="B134" s="304"/>
      <c r="C134" s="264" t="s">
        <v>1034</v>
      </c>
      <c r="D134" s="264"/>
      <c r="E134" s="264"/>
      <c r="F134" s="284" t="s">
        <v>1021</v>
      </c>
      <c r="G134" s="264"/>
      <c r="H134" s="264" t="s">
        <v>1055</v>
      </c>
      <c r="I134" s="264" t="s">
        <v>1017</v>
      </c>
      <c r="J134" s="264">
        <v>50</v>
      </c>
      <c r="K134" s="306"/>
    </row>
    <row r="135" spans="2:11" ht="15" customHeight="1">
      <c r="B135" s="304"/>
      <c r="C135" s="264" t="s">
        <v>1040</v>
      </c>
      <c r="D135" s="264"/>
      <c r="E135" s="264"/>
      <c r="F135" s="284" t="s">
        <v>1021</v>
      </c>
      <c r="G135" s="264"/>
      <c r="H135" s="264" t="s">
        <v>1055</v>
      </c>
      <c r="I135" s="264" t="s">
        <v>1017</v>
      </c>
      <c r="J135" s="264">
        <v>50</v>
      </c>
      <c r="K135" s="306"/>
    </row>
    <row r="136" spans="2:11" ht="15" customHeight="1">
      <c r="B136" s="304"/>
      <c r="C136" s="264" t="s">
        <v>1042</v>
      </c>
      <c r="D136" s="264"/>
      <c r="E136" s="264"/>
      <c r="F136" s="284" t="s">
        <v>1021</v>
      </c>
      <c r="G136" s="264"/>
      <c r="H136" s="264" t="s">
        <v>1055</v>
      </c>
      <c r="I136" s="264" t="s">
        <v>1017</v>
      </c>
      <c r="J136" s="264">
        <v>50</v>
      </c>
      <c r="K136" s="306"/>
    </row>
    <row r="137" spans="2:11" ht="15" customHeight="1">
      <c r="B137" s="304"/>
      <c r="C137" s="264" t="s">
        <v>1043</v>
      </c>
      <c r="D137" s="264"/>
      <c r="E137" s="264"/>
      <c r="F137" s="284" t="s">
        <v>1021</v>
      </c>
      <c r="G137" s="264"/>
      <c r="H137" s="264" t="s">
        <v>1068</v>
      </c>
      <c r="I137" s="264" t="s">
        <v>1017</v>
      </c>
      <c r="J137" s="264">
        <v>255</v>
      </c>
      <c r="K137" s="306"/>
    </row>
    <row r="138" spans="2:11" ht="15" customHeight="1">
      <c r="B138" s="304"/>
      <c r="C138" s="264" t="s">
        <v>1045</v>
      </c>
      <c r="D138" s="264"/>
      <c r="E138" s="264"/>
      <c r="F138" s="284" t="s">
        <v>1015</v>
      </c>
      <c r="G138" s="264"/>
      <c r="H138" s="264" t="s">
        <v>1069</v>
      </c>
      <c r="I138" s="264" t="s">
        <v>1047</v>
      </c>
      <c r="J138" s="264"/>
      <c r="K138" s="306"/>
    </row>
    <row r="139" spans="2:11" ht="15" customHeight="1">
      <c r="B139" s="304"/>
      <c r="C139" s="264" t="s">
        <v>1048</v>
      </c>
      <c r="D139" s="264"/>
      <c r="E139" s="264"/>
      <c r="F139" s="284" t="s">
        <v>1015</v>
      </c>
      <c r="G139" s="264"/>
      <c r="H139" s="264" t="s">
        <v>1070</v>
      </c>
      <c r="I139" s="264" t="s">
        <v>1050</v>
      </c>
      <c r="J139" s="264"/>
      <c r="K139" s="306"/>
    </row>
    <row r="140" spans="2:11" ht="15" customHeight="1">
      <c r="B140" s="304"/>
      <c r="C140" s="264" t="s">
        <v>1051</v>
      </c>
      <c r="D140" s="264"/>
      <c r="E140" s="264"/>
      <c r="F140" s="284" t="s">
        <v>1015</v>
      </c>
      <c r="G140" s="264"/>
      <c r="H140" s="264" t="s">
        <v>1051</v>
      </c>
      <c r="I140" s="264" t="s">
        <v>1050</v>
      </c>
      <c r="J140" s="264"/>
      <c r="K140" s="306"/>
    </row>
    <row r="141" spans="2:11" ht="15" customHeight="1">
      <c r="B141" s="304"/>
      <c r="C141" s="264" t="s">
        <v>46</v>
      </c>
      <c r="D141" s="264"/>
      <c r="E141" s="264"/>
      <c r="F141" s="284" t="s">
        <v>1015</v>
      </c>
      <c r="G141" s="264"/>
      <c r="H141" s="264" t="s">
        <v>1071</v>
      </c>
      <c r="I141" s="264" t="s">
        <v>1050</v>
      </c>
      <c r="J141" s="264"/>
      <c r="K141" s="306"/>
    </row>
    <row r="142" spans="2:11" ht="15" customHeight="1">
      <c r="B142" s="304"/>
      <c r="C142" s="264" t="s">
        <v>1072</v>
      </c>
      <c r="D142" s="264"/>
      <c r="E142" s="264"/>
      <c r="F142" s="284" t="s">
        <v>1015</v>
      </c>
      <c r="G142" s="264"/>
      <c r="H142" s="264" t="s">
        <v>1073</v>
      </c>
      <c r="I142" s="264" t="s">
        <v>1050</v>
      </c>
      <c r="J142" s="264"/>
      <c r="K142" s="306"/>
    </row>
    <row r="143" spans="2:11" ht="15" customHeight="1">
      <c r="B143" s="307"/>
      <c r="C143" s="308"/>
      <c r="D143" s="308"/>
      <c r="E143" s="308"/>
      <c r="F143" s="308"/>
      <c r="G143" s="308"/>
      <c r="H143" s="308"/>
      <c r="I143" s="308"/>
      <c r="J143" s="308"/>
      <c r="K143" s="309"/>
    </row>
    <row r="144" spans="2:11" ht="18.75" customHeight="1">
      <c r="B144" s="261"/>
      <c r="C144" s="261"/>
      <c r="D144" s="261"/>
      <c r="E144" s="261"/>
      <c r="F144" s="296"/>
      <c r="G144" s="261"/>
      <c r="H144" s="261"/>
      <c r="I144" s="261"/>
      <c r="J144" s="261"/>
      <c r="K144" s="261"/>
    </row>
    <row r="145" spans="2:11" ht="18.75" customHeight="1">
      <c r="B145" s="271"/>
      <c r="C145" s="271"/>
      <c r="D145" s="271"/>
      <c r="E145" s="271"/>
      <c r="F145" s="271"/>
      <c r="G145" s="271"/>
      <c r="H145" s="271"/>
      <c r="I145" s="271"/>
      <c r="J145" s="271"/>
      <c r="K145" s="271"/>
    </row>
    <row r="146" spans="2:11" ht="7.5" customHeight="1">
      <c r="B146" s="272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1" ht="45" customHeight="1">
      <c r="B147" s="275"/>
      <c r="C147" s="383" t="s">
        <v>1074</v>
      </c>
      <c r="D147" s="383"/>
      <c r="E147" s="383"/>
      <c r="F147" s="383"/>
      <c r="G147" s="383"/>
      <c r="H147" s="383"/>
      <c r="I147" s="383"/>
      <c r="J147" s="383"/>
      <c r="K147" s="276"/>
    </row>
    <row r="148" spans="2:11" ht="17.25" customHeight="1">
      <c r="B148" s="275"/>
      <c r="C148" s="277" t="s">
        <v>1009</v>
      </c>
      <c r="D148" s="277"/>
      <c r="E148" s="277"/>
      <c r="F148" s="277" t="s">
        <v>1010</v>
      </c>
      <c r="G148" s="278"/>
      <c r="H148" s="277" t="s">
        <v>62</v>
      </c>
      <c r="I148" s="277" t="s">
        <v>65</v>
      </c>
      <c r="J148" s="277" t="s">
        <v>1011</v>
      </c>
      <c r="K148" s="276"/>
    </row>
    <row r="149" spans="2:11" ht="17.25" customHeight="1">
      <c r="B149" s="275"/>
      <c r="C149" s="279" t="s">
        <v>1012</v>
      </c>
      <c r="D149" s="279"/>
      <c r="E149" s="279"/>
      <c r="F149" s="280" t="s">
        <v>1013</v>
      </c>
      <c r="G149" s="281"/>
      <c r="H149" s="279"/>
      <c r="I149" s="279"/>
      <c r="J149" s="279" t="s">
        <v>1014</v>
      </c>
      <c r="K149" s="276"/>
    </row>
    <row r="150" spans="2:11" ht="5.25" customHeight="1">
      <c r="B150" s="285"/>
      <c r="C150" s="282"/>
      <c r="D150" s="282"/>
      <c r="E150" s="282"/>
      <c r="F150" s="282"/>
      <c r="G150" s="283"/>
      <c r="H150" s="282"/>
      <c r="I150" s="282"/>
      <c r="J150" s="282"/>
      <c r="K150" s="306"/>
    </row>
    <row r="151" spans="2:11" ht="15" customHeight="1">
      <c r="B151" s="285"/>
      <c r="C151" s="310" t="s">
        <v>1018</v>
      </c>
      <c r="D151" s="264"/>
      <c r="E151" s="264"/>
      <c r="F151" s="311" t="s">
        <v>1015</v>
      </c>
      <c r="G151" s="264"/>
      <c r="H151" s="310" t="s">
        <v>1055</v>
      </c>
      <c r="I151" s="310" t="s">
        <v>1017</v>
      </c>
      <c r="J151" s="310">
        <v>120</v>
      </c>
      <c r="K151" s="306"/>
    </row>
    <row r="152" spans="2:11" ht="15" customHeight="1">
      <c r="B152" s="285"/>
      <c r="C152" s="310" t="s">
        <v>1064</v>
      </c>
      <c r="D152" s="264"/>
      <c r="E152" s="264"/>
      <c r="F152" s="311" t="s">
        <v>1015</v>
      </c>
      <c r="G152" s="264"/>
      <c r="H152" s="310" t="s">
        <v>1075</v>
      </c>
      <c r="I152" s="310" t="s">
        <v>1017</v>
      </c>
      <c r="J152" s="310" t="s">
        <v>1066</v>
      </c>
      <c r="K152" s="306"/>
    </row>
    <row r="153" spans="2:11" ht="15" customHeight="1">
      <c r="B153" s="285"/>
      <c r="C153" s="310" t="s">
        <v>963</v>
      </c>
      <c r="D153" s="264"/>
      <c r="E153" s="264"/>
      <c r="F153" s="311" t="s">
        <v>1015</v>
      </c>
      <c r="G153" s="264"/>
      <c r="H153" s="310" t="s">
        <v>1076</v>
      </c>
      <c r="I153" s="310" t="s">
        <v>1017</v>
      </c>
      <c r="J153" s="310" t="s">
        <v>1066</v>
      </c>
      <c r="K153" s="306"/>
    </row>
    <row r="154" spans="2:11" ht="15" customHeight="1">
      <c r="B154" s="285"/>
      <c r="C154" s="310" t="s">
        <v>1020</v>
      </c>
      <c r="D154" s="264"/>
      <c r="E154" s="264"/>
      <c r="F154" s="311" t="s">
        <v>1021</v>
      </c>
      <c r="G154" s="264"/>
      <c r="H154" s="310" t="s">
        <v>1055</v>
      </c>
      <c r="I154" s="310" t="s">
        <v>1017</v>
      </c>
      <c r="J154" s="310">
        <v>50</v>
      </c>
      <c r="K154" s="306"/>
    </row>
    <row r="155" spans="2:11" ht="15" customHeight="1">
      <c r="B155" s="285"/>
      <c r="C155" s="310" t="s">
        <v>1023</v>
      </c>
      <c r="D155" s="264"/>
      <c r="E155" s="264"/>
      <c r="F155" s="311" t="s">
        <v>1015</v>
      </c>
      <c r="G155" s="264"/>
      <c r="H155" s="310" t="s">
        <v>1055</v>
      </c>
      <c r="I155" s="310" t="s">
        <v>1025</v>
      </c>
      <c r="J155" s="310"/>
      <c r="K155" s="306"/>
    </row>
    <row r="156" spans="2:11" ht="15" customHeight="1">
      <c r="B156" s="285"/>
      <c r="C156" s="310" t="s">
        <v>1034</v>
      </c>
      <c r="D156" s="264"/>
      <c r="E156" s="264"/>
      <c r="F156" s="311" t="s">
        <v>1021</v>
      </c>
      <c r="G156" s="264"/>
      <c r="H156" s="310" t="s">
        <v>1055</v>
      </c>
      <c r="I156" s="310" t="s">
        <v>1017</v>
      </c>
      <c r="J156" s="310">
        <v>50</v>
      </c>
      <c r="K156" s="306"/>
    </row>
    <row r="157" spans="2:11" ht="15" customHeight="1">
      <c r="B157" s="285"/>
      <c r="C157" s="310" t="s">
        <v>1042</v>
      </c>
      <c r="D157" s="264"/>
      <c r="E157" s="264"/>
      <c r="F157" s="311" t="s">
        <v>1021</v>
      </c>
      <c r="G157" s="264"/>
      <c r="H157" s="310" t="s">
        <v>1055</v>
      </c>
      <c r="I157" s="310" t="s">
        <v>1017</v>
      </c>
      <c r="J157" s="310">
        <v>50</v>
      </c>
      <c r="K157" s="306"/>
    </row>
    <row r="158" spans="2:11" ht="15" customHeight="1">
      <c r="B158" s="285"/>
      <c r="C158" s="310" t="s">
        <v>1040</v>
      </c>
      <c r="D158" s="264"/>
      <c r="E158" s="264"/>
      <c r="F158" s="311" t="s">
        <v>1021</v>
      </c>
      <c r="G158" s="264"/>
      <c r="H158" s="310" t="s">
        <v>1055</v>
      </c>
      <c r="I158" s="310" t="s">
        <v>1017</v>
      </c>
      <c r="J158" s="310">
        <v>50</v>
      </c>
      <c r="K158" s="306"/>
    </row>
    <row r="159" spans="2:11" ht="15" customHeight="1">
      <c r="B159" s="285"/>
      <c r="C159" s="310" t="s">
        <v>117</v>
      </c>
      <c r="D159" s="264"/>
      <c r="E159" s="264"/>
      <c r="F159" s="311" t="s">
        <v>1015</v>
      </c>
      <c r="G159" s="264"/>
      <c r="H159" s="310" t="s">
        <v>1077</v>
      </c>
      <c r="I159" s="310" t="s">
        <v>1017</v>
      </c>
      <c r="J159" s="310" t="s">
        <v>1078</v>
      </c>
      <c r="K159" s="306"/>
    </row>
    <row r="160" spans="2:11" ht="15" customHeight="1">
      <c r="B160" s="285"/>
      <c r="C160" s="310" t="s">
        <v>1079</v>
      </c>
      <c r="D160" s="264"/>
      <c r="E160" s="264"/>
      <c r="F160" s="311" t="s">
        <v>1015</v>
      </c>
      <c r="G160" s="264"/>
      <c r="H160" s="310" t="s">
        <v>1080</v>
      </c>
      <c r="I160" s="310" t="s">
        <v>1050</v>
      </c>
      <c r="J160" s="310"/>
      <c r="K160" s="306"/>
    </row>
    <row r="161" spans="2:11" ht="15" customHeight="1">
      <c r="B161" s="312"/>
      <c r="C161" s="294"/>
      <c r="D161" s="294"/>
      <c r="E161" s="294"/>
      <c r="F161" s="294"/>
      <c r="G161" s="294"/>
      <c r="H161" s="294"/>
      <c r="I161" s="294"/>
      <c r="J161" s="294"/>
      <c r="K161" s="313"/>
    </row>
    <row r="162" spans="2:11" ht="18.75" customHeight="1">
      <c r="B162" s="261"/>
      <c r="C162" s="264"/>
      <c r="D162" s="264"/>
      <c r="E162" s="264"/>
      <c r="F162" s="284"/>
      <c r="G162" s="264"/>
      <c r="H162" s="264"/>
      <c r="I162" s="264"/>
      <c r="J162" s="264"/>
      <c r="K162" s="261"/>
    </row>
    <row r="163" spans="2:11" ht="18.75" customHeight="1">
      <c r="B163" s="271"/>
      <c r="C163" s="271"/>
      <c r="D163" s="271"/>
      <c r="E163" s="271"/>
      <c r="F163" s="271"/>
      <c r="G163" s="271"/>
      <c r="H163" s="271"/>
      <c r="I163" s="271"/>
      <c r="J163" s="271"/>
      <c r="K163" s="271"/>
    </row>
    <row r="164" spans="2:11" ht="7.5" customHeight="1">
      <c r="B164" s="253"/>
      <c r="C164" s="254"/>
      <c r="D164" s="254"/>
      <c r="E164" s="254"/>
      <c r="F164" s="254"/>
      <c r="G164" s="254"/>
      <c r="H164" s="254"/>
      <c r="I164" s="254"/>
      <c r="J164" s="254"/>
      <c r="K164" s="255"/>
    </row>
    <row r="165" spans="2:11" ht="45" customHeight="1">
      <c r="B165" s="256"/>
      <c r="C165" s="381" t="s">
        <v>1081</v>
      </c>
      <c r="D165" s="381"/>
      <c r="E165" s="381"/>
      <c r="F165" s="381"/>
      <c r="G165" s="381"/>
      <c r="H165" s="381"/>
      <c r="I165" s="381"/>
      <c r="J165" s="381"/>
      <c r="K165" s="257"/>
    </row>
    <row r="166" spans="2:11" ht="17.25" customHeight="1">
      <c r="B166" s="256"/>
      <c r="C166" s="277" t="s">
        <v>1009</v>
      </c>
      <c r="D166" s="277"/>
      <c r="E166" s="277"/>
      <c r="F166" s="277" t="s">
        <v>1010</v>
      </c>
      <c r="G166" s="314"/>
      <c r="H166" s="315" t="s">
        <v>62</v>
      </c>
      <c r="I166" s="315" t="s">
        <v>65</v>
      </c>
      <c r="J166" s="277" t="s">
        <v>1011</v>
      </c>
      <c r="K166" s="257"/>
    </row>
    <row r="167" spans="2:11" ht="17.25" customHeight="1">
      <c r="B167" s="258"/>
      <c r="C167" s="279" t="s">
        <v>1012</v>
      </c>
      <c r="D167" s="279"/>
      <c r="E167" s="279"/>
      <c r="F167" s="280" t="s">
        <v>1013</v>
      </c>
      <c r="G167" s="316"/>
      <c r="H167" s="317"/>
      <c r="I167" s="317"/>
      <c r="J167" s="279" t="s">
        <v>1014</v>
      </c>
      <c r="K167" s="259"/>
    </row>
    <row r="168" spans="2:11" ht="5.25" customHeight="1">
      <c r="B168" s="285"/>
      <c r="C168" s="282"/>
      <c r="D168" s="282"/>
      <c r="E168" s="282"/>
      <c r="F168" s="282"/>
      <c r="G168" s="283"/>
      <c r="H168" s="282"/>
      <c r="I168" s="282"/>
      <c r="J168" s="282"/>
      <c r="K168" s="306"/>
    </row>
    <row r="169" spans="2:11" ht="15" customHeight="1">
      <c r="B169" s="285"/>
      <c r="C169" s="264" t="s">
        <v>1018</v>
      </c>
      <c r="D169" s="264"/>
      <c r="E169" s="264"/>
      <c r="F169" s="284" t="s">
        <v>1015</v>
      </c>
      <c r="G169" s="264"/>
      <c r="H169" s="264" t="s">
        <v>1055</v>
      </c>
      <c r="I169" s="264" t="s">
        <v>1017</v>
      </c>
      <c r="J169" s="264">
        <v>120</v>
      </c>
      <c r="K169" s="306"/>
    </row>
    <row r="170" spans="2:11" ht="15" customHeight="1">
      <c r="B170" s="285"/>
      <c r="C170" s="264" t="s">
        <v>1064</v>
      </c>
      <c r="D170" s="264"/>
      <c r="E170" s="264"/>
      <c r="F170" s="284" t="s">
        <v>1015</v>
      </c>
      <c r="G170" s="264"/>
      <c r="H170" s="264" t="s">
        <v>1065</v>
      </c>
      <c r="I170" s="264" t="s">
        <v>1017</v>
      </c>
      <c r="J170" s="264" t="s">
        <v>1066</v>
      </c>
      <c r="K170" s="306"/>
    </row>
    <row r="171" spans="2:11" ht="15" customHeight="1">
      <c r="B171" s="285"/>
      <c r="C171" s="264" t="s">
        <v>963</v>
      </c>
      <c r="D171" s="264"/>
      <c r="E171" s="264"/>
      <c r="F171" s="284" t="s">
        <v>1015</v>
      </c>
      <c r="G171" s="264"/>
      <c r="H171" s="264" t="s">
        <v>1082</v>
      </c>
      <c r="I171" s="264" t="s">
        <v>1017</v>
      </c>
      <c r="J171" s="264" t="s">
        <v>1066</v>
      </c>
      <c r="K171" s="306"/>
    </row>
    <row r="172" spans="2:11" ht="15" customHeight="1">
      <c r="B172" s="285"/>
      <c r="C172" s="264" t="s">
        <v>1020</v>
      </c>
      <c r="D172" s="264"/>
      <c r="E172" s="264"/>
      <c r="F172" s="284" t="s">
        <v>1021</v>
      </c>
      <c r="G172" s="264"/>
      <c r="H172" s="264" t="s">
        <v>1082</v>
      </c>
      <c r="I172" s="264" t="s">
        <v>1017</v>
      </c>
      <c r="J172" s="264">
        <v>50</v>
      </c>
      <c r="K172" s="306"/>
    </row>
    <row r="173" spans="2:11" ht="15" customHeight="1">
      <c r="B173" s="285"/>
      <c r="C173" s="264" t="s">
        <v>1023</v>
      </c>
      <c r="D173" s="264"/>
      <c r="E173" s="264"/>
      <c r="F173" s="284" t="s">
        <v>1015</v>
      </c>
      <c r="G173" s="264"/>
      <c r="H173" s="264" t="s">
        <v>1082</v>
      </c>
      <c r="I173" s="264" t="s">
        <v>1025</v>
      </c>
      <c r="J173" s="264"/>
      <c r="K173" s="306"/>
    </row>
    <row r="174" spans="2:11" ht="15" customHeight="1">
      <c r="B174" s="285"/>
      <c r="C174" s="264" t="s">
        <v>1034</v>
      </c>
      <c r="D174" s="264"/>
      <c r="E174" s="264"/>
      <c r="F174" s="284" t="s">
        <v>1021</v>
      </c>
      <c r="G174" s="264"/>
      <c r="H174" s="264" t="s">
        <v>1082</v>
      </c>
      <c r="I174" s="264" t="s">
        <v>1017</v>
      </c>
      <c r="J174" s="264">
        <v>50</v>
      </c>
      <c r="K174" s="306"/>
    </row>
    <row r="175" spans="2:11" ht="15" customHeight="1">
      <c r="B175" s="285"/>
      <c r="C175" s="264" t="s">
        <v>1042</v>
      </c>
      <c r="D175" s="264"/>
      <c r="E175" s="264"/>
      <c r="F175" s="284" t="s">
        <v>1021</v>
      </c>
      <c r="G175" s="264"/>
      <c r="H175" s="264" t="s">
        <v>1082</v>
      </c>
      <c r="I175" s="264" t="s">
        <v>1017</v>
      </c>
      <c r="J175" s="264">
        <v>50</v>
      </c>
      <c r="K175" s="306"/>
    </row>
    <row r="176" spans="2:11" ht="15" customHeight="1">
      <c r="B176" s="285"/>
      <c r="C176" s="264" t="s">
        <v>1040</v>
      </c>
      <c r="D176" s="264"/>
      <c r="E176" s="264"/>
      <c r="F176" s="284" t="s">
        <v>1021</v>
      </c>
      <c r="G176" s="264"/>
      <c r="H176" s="264" t="s">
        <v>1082</v>
      </c>
      <c r="I176" s="264" t="s">
        <v>1017</v>
      </c>
      <c r="J176" s="264">
        <v>50</v>
      </c>
      <c r="K176" s="306"/>
    </row>
    <row r="177" spans="2:11" ht="15" customHeight="1">
      <c r="B177" s="285"/>
      <c r="C177" s="264" t="s">
        <v>126</v>
      </c>
      <c r="D177" s="264"/>
      <c r="E177" s="264"/>
      <c r="F177" s="284" t="s">
        <v>1015</v>
      </c>
      <c r="G177" s="264"/>
      <c r="H177" s="264" t="s">
        <v>1083</v>
      </c>
      <c r="I177" s="264" t="s">
        <v>1084</v>
      </c>
      <c r="J177" s="264"/>
      <c r="K177" s="306"/>
    </row>
    <row r="178" spans="2:11" ht="15" customHeight="1">
      <c r="B178" s="285"/>
      <c r="C178" s="264" t="s">
        <v>65</v>
      </c>
      <c r="D178" s="264"/>
      <c r="E178" s="264"/>
      <c r="F178" s="284" t="s">
        <v>1015</v>
      </c>
      <c r="G178" s="264"/>
      <c r="H178" s="264" t="s">
        <v>1085</v>
      </c>
      <c r="I178" s="264" t="s">
        <v>1086</v>
      </c>
      <c r="J178" s="264">
        <v>1</v>
      </c>
      <c r="K178" s="306"/>
    </row>
    <row r="179" spans="2:11" ht="15" customHeight="1">
      <c r="B179" s="285"/>
      <c r="C179" s="264" t="s">
        <v>61</v>
      </c>
      <c r="D179" s="264"/>
      <c r="E179" s="264"/>
      <c r="F179" s="284" t="s">
        <v>1015</v>
      </c>
      <c r="G179" s="264"/>
      <c r="H179" s="264" t="s">
        <v>1087</v>
      </c>
      <c r="I179" s="264" t="s">
        <v>1017</v>
      </c>
      <c r="J179" s="264">
        <v>20</v>
      </c>
      <c r="K179" s="306"/>
    </row>
    <row r="180" spans="2:11" ht="15" customHeight="1">
      <c r="B180" s="285"/>
      <c r="C180" s="264" t="s">
        <v>62</v>
      </c>
      <c r="D180" s="264"/>
      <c r="E180" s="264"/>
      <c r="F180" s="284" t="s">
        <v>1015</v>
      </c>
      <c r="G180" s="264"/>
      <c r="H180" s="264" t="s">
        <v>1088</v>
      </c>
      <c r="I180" s="264" t="s">
        <v>1017</v>
      </c>
      <c r="J180" s="264">
        <v>255</v>
      </c>
      <c r="K180" s="306"/>
    </row>
    <row r="181" spans="2:11" ht="15" customHeight="1">
      <c r="B181" s="285"/>
      <c r="C181" s="264" t="s">
        <v>127</v>
      </c>
      <c r="D181" s="264"/>
      <c r="E181" s="264"/>
      <c r="F181" s="284" t="s">
        <v>1015</v>
      </c>
      <c r="G181" s="264"/>
      <c r="H181" s="264" t="s">
        <v>979</v>
      </c>
      <c r="I181" s="264" t="s">
        <v>1017</v>
      </c>
      <c r="J181" s="264">
        <v>10</v>
      </c>
      <c r="K181" s="306"/>
    </row>
    <row r="182" spans="2:11" ht="15" customHeight="1">
      <c r="B182" s="285"/>
      <c r="C182" s="264" t="s">
        <v>128</v>
      </c>
      <c r="D182" s="264"/>
      <c r="E182" s="264"/>
      <c r="F182" s="284" t="s">
        <v>1015</v>
      </c>
      <c r="G182" s="264"/>
      <c r="H182" s="264" t="s">
        <v>1089</v>
      </c>
      <c r="I182" s="264" t="s">
        <v>1050</v>
      </c>
      <c r="J182" s="264"/>
      <c r="K182" s="306"/>
    </row>
    <row r="183" spans="2:11" ht="15" customHeight="1">
      <c r="B183" s="285"/>
      <c r="C183" s="264" t="s">
        <v>1090</v>
      </c>
      <c r="D183" s="264"/>
      <c r="E183" s="264"/>
      <c r="F183" s="284" t="s">
        <v>1015</v>
      </c>
      <c r="G183" s="264"/>
      <c r="H183" s="264" t="s">
        <v>1091</v>
      </c>
      <c r="I183" s="264" t="s">
        <v>1050</v>
      </c>
      <c r="J183" s="264"/>
      <c r="K183" s="306"/>
    </row>
    <row r="184" spans="2:11" ht="15" customHeight="1">
      <c r="B184" s="285"/>
      <c r="C184" s="264" t="s">
        <v>1079</v>
      </c>
      <c r="D184" s="264"/>
      <c r="E184" s="264"/>
      <c r="F184" s="284" t="s">
        <v>1015</v>
      </c>
      <c r="G184" s="264"/>
      <c r="H184" s="264" t="s">
        <v>1092</v>
      </c>
      <c r="I184" s="264" t="s">
        <v>1050</v>
      </c>
      <c r="J184" s="264"/>
      <c r="K184" s="306"/>
    </row>
    <row r="185" spans="2:11" ht="15" customHeight="1">
      <c r="B185" s="285"/>
      <c r="C185" s="264" t="s">
        <v>131</v>
      </c>
      <c r="D185" s="264"/>
      <c r="E185" s="264"/>
      <c r="F185" s="284" t="s">
        <v>1021</v>
      </c>
      <c r="G185" s="264"/>
      <c r="H185" s="264" t="s">
        <v>1093</v>
      </c>
      <c r="I185" s="264" t="s">
        <v>1017</v>
      </c>
      <c r="J185" s="264">
        <v>50</v>
      </c>
      <c r="K185" s="306"/>
    </row>
    <row r="186" spans="2:11" ht="15" customHeight="1">
      <c r="B186" s="285"/>
      <c r="C186" s="264" t="s">
        <v>1094</v>
      </c>
      <c r="D186" s="264"/>
      <c r="E186" s="264"/>
      <c r="F186" s="284" t="s">
        <v>1021</v>
      </c>
      <c r="G186" s="264"/>
      <c r="H186" s="264" t="s">
        <v>1095</v>
      </c>
      <c r="I186" s="264" t="s">
        <v>1096</v>
      </c>
      <c r="J186" s="264"/>
      <c r="K186" s="306"/>
    </row>
    <row r="187" spans="2:11" ht="15" customHeight="1">
      <c r="B187" s="285"/>
      <c r="C187" s="264" t="s">
        <v>1097</v>
      </c>
      <c r="D187" s="264"/>
      <c r="E187" s="264"/>
      <c r="F187" s="284" t="s">
        <v>1021</v>
      </c>
      <c r="G187" s="264"/>
      <c r="H187" s="264" t="s">
        <v>1098</v>
      </c>
      <c r="I187" s="264" t="s">
        <v>1096</v>
      </c>
      <c r="J187" s="264"/>
      <c r="K187" s="306"/>
    </row>
    <row r="188" spans="2:11" ht="15" customHeight="1">
      <c r="B188" s="285"/>
      <c r="C188" s="264" t="s">
        <v>1099</v>
      </c>
      <c r="D188" s="264"/>
      <c r="E188" s="264"/>
      <c r="F188" s="284" t="s">
        <v>1021</v>
      </c>
      <c r="G188" s="264"/>
      <c r="H188" s="264" t="s">
        <v>1100</v>
      </c>
      <c r="I188" s="264" t="s">
        <v>1096</v>
      </c>
      <c r="J188" s="264"/>
      <c r="K188" s="306"/>
    </row>
    <row r="189" spans="2:11" ht="15" customHeight="1">
      <c r="B189" s="285"/>
      <c r="C189" s="318" t="s">
        <v>1101</v>
      </c>
      <c r="D189" s="264"/>
      <c r="E189" s="264"/>
      <c r="F189" s="284" t="s">
        <v>1021</v>
      </c>
      <c r="G189" s="264"/>
      <c r="H189" s="264" t="s">
        <v>1102</v>
      </c>
      <c r="I189" s="264" t="s">
        <v>1103</v>
      </c>
      <c r="J189" s="319" t="s">
        <v>1104</v>
      </c>
      <c r="K189" s="306"/>
    </row>
    <row r="190" spans="2:11" ht="15" customHeight="1">
      <c r="B190" s="285"/>
      <c r="C190" s="270" t="s">
        <v>50</v>
      </c>
      <c r="D190" s="264"/>
      <c r="E190" s="264"/>
      <c r="F190" s="284" t="s">
        <v>1015</v>
      </c>
      <c r="G190" s="264"/>
      <c r="H190" s="261" t="s">
        <v>1105</v>
      </c>
      <c r="I190" s="264" t="s">
        <v>1106</v>
      </c>
      <c r="J190" s="264"/>
      <c r="K190" s="306"/>
    </row>
    <row r="191" spans="2:11" ht="15" customHeight="1">
      <c r="B191" s="285"/>
      <c r="C191" s="270" t="s">
        <v>1107</v>
      </c>
      <c r="D191" s="264"/>
      <c r="E191" s="264"/>
      <c r="F191" s="284" t="s">
        <v>1015</v>
      </c>
      <c r="G191" s="264"/>
      <c r="H191" s="264" t="s">
        <v>1108</v>
      </c>
      <c r="I191" s="264" t="s">
        <v>1050</v>
      </c>
      <c r="J191" s="264"/>
      <c r="K191" s="306"/>
    </row>
    <row r="192" spans="2:11" ht="15" customHeight="1">
      <c r="B192" s="285"/>
      <c r="C192" s="270" t="s">
        <v>1109</v>
      </c>
      <c r="D192" s="264"/>
      <c r="E192" s="264"/>
      <c r="F192" s="284" t="s">
        <v>1015</v>
      </c>
      <c r="G192" s="264"/>
      <c r="H192" s="264" t="s">
        <v>1110</v>
      </c>
      <c r="I192" s="264" t="s">
        <v>1050</v>
      </c>
      <c r="J192" s="264"/>
      <c r="K192" s="306"/>
    </row>
    <row r="193" spans="2:11" ht="15" customHeight="1">
      <c r="B193" s="285"/>
      <c r="C193" s="270" t="s">
        <v>1111</v>
      </c>
      <c r="D193" s="264"/>
      <c r="E193" s="264"/>
      <c r="F193" s="284" t="s">
        <v>1021</v>
      </c>
      <c r="G193" s="264"/>
      <c r="H193" s="264" t="s">
        <v>1112</v>
      </c>
      <c r="I193" s="264" t="s">
        <v>1050</v>
      </c>
      <c r="J193" s="264"/>
      <c r="K193" s="306"/>
    </row>
    <row r="194" spans="2:11" ht="15" customHeight="1">
      <c r="B194" s="312"/>
      <c r="C194" s="320"/>
      <c r="D194" s="294"/>
      <c r="E194" s="294"/>
      <c r="F194" s="294"/>
      <c r="G194" s="294"/>
      <c r="H194" s="294"/>
      <c r="I194" s="294"/>
      <c r="J194" s="294"/>
      <c r="K194" s="313"/>
    </row>
    <row r="195" spans="2:11" ht="18.75" customHeight="1">
      <c r="B195" s="261"/>
      <c r="C195" s="264"/>
      <c r="D195" s="264"/>
      <c r="E195" s="264"/>
      <c r="F195" s="284"/>
      <c r="G195" s="264"/>
      <c r="H195" s="264"/>
      <c r="I195" s="264"/>
      <c r="J195" s="264"/>
      <c r="K195" s="261"/>
    </row>
    <row r="196" spans="2:11" ht="18.75" customHeight="1">
      <c r="B196" s="261"/>
      <c r="C196" s="264"/>
      <c r="D196" s="264"/>
      <c r="E196" s="264"/>
      <c r="F196" s="284"/>
      <c r="G196" s="264"/>
      <c r="H196" s="264"/>
      <c r="I196" s="264"/>
      <c r="J196" s="264"/>
      <c r="K196" s="261"/>
    </row>
    <row r="197" spans="2:11" ht="18.75" customHeight="1">
      <c r="B197" s="271"/>
      <c r="C197" s="271"/>
      <c r="D197" s="271"/>
      <c r="E197" s="271"/>
      <c r="F197" s="271"/>
      <c r="G197" s="271"/>
      <c r="H197" s="271"/>
      <c r="I197" s="271"/>
      <c r="J197" s="271"/>
      <c r="K197" s="271"/>
    </row>
    <row r="198" spans="2:11" ht="13.5">
      <c r="B198" s="253"/>
      <c r="C198" s="254"/>
      <c r="D198" s="254"/>
      <c r="E198" s="254"/>
      <c r="F198" s="254"/>
      <c r="G198" s="254"/>
      <c r="H198" s="254"/>
      <c r="I198" s="254"/>
      <c r="J198" s="254"/>
      <c r="K198" s="255"/>
    </row>
    <row r="199" spans="2:11" ht="21">
      <c r="B199" s="256"/>
      <c r="C199" s="381" t="s">
        <v>1113</v>
      </c>
      <c r="D199" s="381"/>
      <c r="E199" s="381"/>
      <c r="F199" s="381"/>
      <c r="G199" s="381"/>
      <c r="H199" s="381"/>
      <c r="I199" s="381"/>
      <c r="J199" s="381"/>
      <c r="K199" s="257"/>
    </row>
    <row r="200" spans="2:11" ht="25.5" customHeight="1">
      <c r="B200" s="256"/>
      <c r="C200" s="321" t="s">
        <v>1114</v>
      </c>
      <c r="D200" s="321"/>
      <c r="E200" s="321"/>
      <c r="F200" s="321" t="s">
        <v>1115</v>
      </c>
      <c r="G200" s="322"/>
      <c r="H200" s="380" t="s">
        <v>1116</v>
      </c>
      <c r="I200" s="380"/>
      <c r="J200" s="380"/>
      <c r="K200" s="257"/>
    </row>
    <row r="201" spans="2:11" ht="5.25" customHeight="1">
      <c r="B201" s="285"/>
      <c r="C201" s="282"/>
      <c r="D201" s="282"/>
      <c r="E201" s="282"/>
      <c r="F201" s="282"/>
      <c r="G201" s="264"/>
      <c r="H201" s="282"/>
      <c r="I201" s="282"/>
      <c r="J201" s="282"/>
      <c r="K201" s="306"/>
    </row>
    <row r="202" spans="2:11" ht="15" customHeight="1">
      <c r="B202" s="285"/>
      <c r="C202" s="264" t="s">
        <v>1106</v>
      </c>
      <c r="D202" s="264"/>
      <c r="E202" s="264"/>
      <c r="F202" s="284" t="s">
        <v>51</v>
      </c>
      <c r="G202" s="264"/>
      <c r="H202" s="379" t="s">
        <v>1117</v>
      </c>
      <c r="I202" s="379"/>
      <c r="J202" s="379"/>
      <c r="K202" s="306"/>
    </row>
    <row r="203" spans="2:11" ht="15" customHeight="1">
      <c r="B203" s="285"/>
      <c r="C203" s="291"/>
      <c r="D203" s="264"/>
      <c r="E203" s="264"/>
      <c r="F203" s="284" t="s">
        <v>52</v>
      </c>
      <c r="G203" s="264"/>
      <c r="H203" s="379" t="s">
        <v>1118</v>
      </c>
      <c r="I203" s="379"/>
      <c r="J203" s="379"/>
      <c r="K203" s="306"/>
    </row>
    <row r="204" spans="2:11" ht="15" customHeight="1">
      <c r="B204" s="285"/>
      <c r="C204" s="291"/>
      <c r="D204" s="264"/>
      <c r="E204" s="264"/>
      <c r="F204" s="284" t="s">
        <v>55</v>
      </c>
      <c r="G204" s="264"/>
      <c r="H204" s="379" t="s">
        <v>1119</v>
      </c>
      <c r="I204" s="379"/>
      <c r="J204" s="379"/>
      <c r="K204" s="306"/>
    </row>
    <row r="205" spans="2:11" ht="15" customHeight="1">
      <c r="B205" s="285"/>
      <c r="C205" s="264"/>
      <c r="D205" s="264"/>
      <c r="E205" s="264"/>
      <c r="F205" s="284" t="s">
        <v>53</v>
      </c>
      <c r="G205" s="264"/>
      <c r="H205" s="379" t="s">
        <v>1120</v>
      </c>
      <c r="I205" s="379"/>
      <c r="J205" s="379"/>
      <c r="K205" s="306"/>
    </row>
    <row r="206" spans="2:11" ht="15" customHeight="1">
      <c r="B206" s="285"/>
      <c r="C206" s="264"/>
      <c r="D206" s="264"/>
      <c r="E206" s="264"/>
      <c r="F206" s="284" t="s">
        <v>54</v>
      </c>
      <c r="G206" s="264"/>
      <c r="H206" s="379" t="s">
        <v>1121</v>
      </c>
      <c r="I206" s="379"/>
      <c r="J206" s="379"/>
      <c r="K206" s="306"/>
    </row>
    <row r="207" spans="2:11" ht="15" customHeight="1">
      <c r="B207" s="285"/>
      <c r="C207" s="264"/>
      <c r="D207" s="264"/>
      <c r="E207" s="264"/>
      <c r="F207" s="284"/>
      <c r="G207" s="264"/>
      <c r="H207" s="264"/>
      <c r="I207" s="264"/>
      <c r="J207" s="264"/>
      <c r="K207" s="306"/>
    </row>
    <row r="208" spans="2:11" ht="15" customHeight="1">
      <c r="B208" s="285"/>
      <c r="C208" s="264" t="s">
        <v>1062</v>
      </c>
      <c r="D208" s="264"/>
      <c r="E208" s="264"/>
      <c r="F208" s="284" t="s">
        <v>94</v>
      </c>
      <c r="G208" s="264"/>
      <c r="H208" s="379" t="s">
        <v>1122</v>
      </c>
      <c r="I208" s="379"/>
      <c r="J208" s="379"/>
      <c r="K208" s="306"/>
    </row>
    <row r="209" spans="2:11" ht="15" customHeight="1">
      <c r="B209" s="285"/>
      <c r="C209" s="291"/>
      <c r="D209" s="264"/>
      <c r="E209" s="264"/>
      <c r="F209" s="284" t="s">
        <v>89</v>
      </c>
      <c r="G209" s="264"/>
      <c r="H209" s="379" t="s">
        <v>960</v>
      </c>
      <c r="I209" s="379"/>
      <c r="J209" s="379"/>
      <c r="K209" s="306"/>
    </row>
    <row r="210" spans="2:11" ht="15" customHeight="1">
      <c r="B210" s="285"/>
      <c r="C210" s="264"/>
      <c r="D210" s="264"/>
      <c r="E210" s="264"/>
      <c r="F210" s="284" t="s">
        <v>958</v>
      </c>
      <c r="G210" s="264"/>
      <c r="H210" s="379" t="s">
        <v>1123</v>
      </c>
      <c r="I210" s="379"/>
      <c r="J210" s="379"/>
      <c r="K210" s="306"/>
    </row>
    <row r="211" spans="2:11" ht="15" customHeight="1">
      <c r="B211" s="323"/>
      <c r="C211" s="291"/>
      <c r="D211" s="291"/>
      <c r="E211" s="291"/>
      <c r="F211" s="284" t="s">
        <v>104</v>
      </c>
      <c r="G211" s="270"/>
      <c r="H211" s="378" t="s">
        <v>961</v>
      </c>
      <c r="I211" s="378"/>
      <c r="J211" s="378"/>
      <c r="K211" s="324"/>
    </row>
    <row r="212" spans="2:11" ht="15" customHeight="1">
      <c r="B212" s="323"/>
      <c r="C212" s="291"/>
      <c r="D212" s="291"/>
      <c r="E212" s="291"/>
      <c r="F212" s="284" t="s">
        <v>109</v>
      </c>
      <c r="G212" s="270"/>
      <c r="H212" s="378" t="s">
        <v>108</v>
      </c>
      <c r="I212" s="378"/>
      <c r="J212" s="378"/>
      <c r="K212" s="324"/>
    </row>
    <row r="213" spans="2:11" ht="15" customHeight="1">
      <c r="B213" s="323"/>
      <c r="C213" s="291"/>
      <c r="D213" s="291"/>
      <c r="E213" s="291"/>
      <c r="F213" s="325"/>
      <c r="G213" s="270"/>
      <c r="H213" s="326"/>
      <c r="I213" s="326"/>
      <c r="J213" s="326"/>
      <c r="K213" s="324"/>
    </row>
    <row r="214" spans="2:11" ht="15" customHeight="1">
      <c r="B214" s="323"/>
      <c r="C214" s="264" t="s">
        <v>1086</v>
      </c>
      <c r="D214" s="291"/>
      <c r="E214" s="291"/>
      <c r="F214" s="284">
        <v>1</v>
      </c>
      <c r="G214" s="270"/>
      <c r="H214" s="378" t="s">
        <v>1124</v>
      </c>
      <c r="I214" s="378"/>
      <c r="J214" s="378"/>
      <c r="K214" s="324"/>
    </row>
    <row r="215" spans="2:11" ht="15" customHeight="1">
      <c r="B215" s="323"/>
      <c r="C215" s="291"/>
      <c r="D215" s="291"/>
      <c r="E215" s="291"/>
      <c r="F215" s="284">
        <v>2</v>
      </c>
      <c r="G215" s="270"/>
      <c r="H215" s="378" t="s">
        <v>1125</v>
      </c>
      <c r="I215" s="378"/>
      <c r="J215" s="378"/>
      <c r="K215" s="324"/>
    </row>
    <row r="216" spans="2:11" ht="15" customHeight="1">
      <c r="B216" s="323"/>
      <c r="C216" s="291"/>
      <c r="D216" s="291"/>
      <c r="E216" s="291"/>
      <c r="F216" s="284">
        <v>3</v>
      </c>
      <c r="G216" s="270"/>
      <c r="H216" s="378" t="s">
        <v>1126</v>
      </c>
      <c r="I216" s="378"/>
      <c r="J216" s="378"/>
      <c r="K216" s="324"/>
    </row>
    <row r="217" spans="2:11" ht="15" customHeight="1">
      <c r="B217" s="323"/>
      <c r="C217" s="291"/>
      <c r="D217" s="291"/>
      <c r="E217" s="291"/>
      <c r="F217" s="284">
        <v>4</v>
      </c>
      <c r="G217" s="270"/>
      <c r="H217" s="378" t="s">
        <v>1127</v>
      </c>
      <c r="I217" s="378"/>
      <c r="J217" s="378"/>
      <c r="K217" s="324"/>
    </row>
    <row r="218" spans="2:11" ht="12.75" customHeight="1">
      <c r="B218" s="327"/>
      <c r="C218" s="328"/>
      <c r="D218" s="328"/>
      <c r="E218" s="328"/>
      <c r="F218" s="328"/>
      <c r="G218" s="328"/>
      <c r="H218" s="328"/>
      <c r="I218" s="328"/>
      <c r="J218" s="328"/>
      <c r="K218" s="329"/>
    </row>
  </sheetData>
  <sheetProtection formatCells="0" formatColumns="0" formatRows="0" insertColumns="0" insertRows="0" insertHyperlinks="0" deleteColumns="0" deleteRows="0" sort="0" autoFilter="0" pivotTables="0"/>
  <mergeCells count="77">
    <mergeCell ref="D69:J69"/>
    <mergeCell ref="D70:J70"/>
    <mergeCell ref="C75:J75"/>
    <mergeCell ref="D62:J62"/>
    <mergeCell ref="D65:J65"/>
    <mergeCell ref="D66:J66"/>
    <mergeCell ref="D68:J68"/>
    <mergeCell ref="D63:J63"/>
    <mergeCell ref="D67:J67"/>
    <mergeCell ref="C52:J52"/>
    <mergeCell ref="C54:J54"/>
    <mergeCell ref="C55:J55"/>
    <mergeCell ref="D61:J61"/>
    <mergeCell ref="C57:J57"/>
    <mergeCell ref="D58:J58"/>
    <mergeCell ref="D59:J59"/>
    <mergeCell ref="D60:J60"/>
    <mergeCell ref="D47:J47"/>
    <mergeCell ref="E48:J48"/>
    <mergeCell ref="E49:J49"/>
    <mergeCell ref="D51:J51"/>
    <mergeCell ref="E50:J50"/>
    <mergeCell ref="D16:J16"/>
    <mergeCell ref="D17:J17"/>
    <mergeCell ref="F18:J18"/>
    <mergeCell ref="D33:J33"/>
    <mergeCell ref="D34:J34"/>
    <mergeCell ref="C3:J3"/>
    <mergeCell ref="C9:J9"/>
    <mergeCell ref="D10:J10"/>
    <mergeCell ref="D15:J15"/>
    <mergeCell ref="C4:J4"/>
    <mergeCell ref="C6:J6"/>
    <mergeCell ref="C7:J7"/>
    <mergeCell ref="D11:J11"/>
    <mergeCell ref="F20:J20"/>
    <mergeCell ref="F23:J23"/>
    <mergeCell ref="F21:J21"/>
    <mergeCell ref="F22:J22"/>
    <mergeCell ref="F19:J19"/>
    <mergeCell ref="C122:J122"/>
    <mergeCell ref="C102:J102"/>
    <mergeCell ref="C147:J147"/>
    <mergeCell ref="C165:J165"/>
    <mergeCell ref="C25:J25"/>
    <mergeCell ref="D27:J27"/>
    <mergeCell ref="D28:J28"/>
    <mergeCell ref="D30:J30"/>
    <mergeCell ref="D31:J31"/>
    <mergeCell ref="C26:J26"/>
    <mergeCell ref="D35:J35"/>
    <mergeCell ref="G36:J36"/>
    <mergeCell ref="G37:J37"/>
    <mergeCell ref="G38:J38"/>
    <mergeCell ref="G39:J39"/>
    <mergeCell ref="G40:J40"/>
    <mergeCell ref="G42:J42"/>
    <mergeCell ref="G41:J41"/>
    <mergeCell ref="G43:J43"/>
    <mergeCell ref="G44:J44"/>
    <mergeCell ref="G45:J45"/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</mergeCells>
  <pageMargins left="0.59027779999999996" right="0.59027779999999996" top="0.59027779999999996" bottom="0.59027779999999996" header="0" footer="0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15</vt:i4>
      </vt:variant>
    </vt:vector>
  </HeadingPairs>
  <TitlesOfParts>
    <vt:vector size="23" baseType="lpstr">
      <vt:lpstr>Rekapitulace stavby</vt:lpstr>
      <vt:lpstr>18Z_007_PS 301 - PS 301 -...</vt:lpstr>
      <vt:lpstr>18Z_007_SO 300 - SO 300 -...</vt:lpstr>
      <vt:lpstr>18Z_007_SO 301 - SO 301 -...</vt:lpstr>
      <vt:lpstr>18Z_007_SO 302 - SO 302 -...</vt:lpstr>
      <vt:lpstr>VRN - Vedlejší rozpočtové...</vt:lpstr>
      <vt:lpstr>ON - Ostatní náklady</vt:lpstr>
      <vt:lpstr>Pokyny pro vyplnění</vt:lpstr>
      <vt:lpstr>'18Z_007_PS 301 - PS 301 -...'!Názvy_tisku</vt:lpstr>
      <vt:lpstr>'18Z_007_SO 300 - SO 300 -...'!Názvy_tisku</vt:lpstr>
      <vt:lpstr>'18Z_007_SO 301 - SO 301 -...'!Názvy_tisku</vt:lpstr>
      <vt:lpstr>'18Z_007_SO 302 - SO 302 -...'!Názvy_tisku</vt:lpstr>
      <vt:lpstr>'ON - Ostatní náklady'!Názvy_tisku</vt:lpstr>
      <vt:lpstr>'Rekapitulace stavby'!Názvy_tisku</vt:lpstr>
      <vt:lpstr>'VRN - Vedlejší rozpočtové...'!Názvy_tisku</vt:lpstr>
      <vt:lpstr>'18Z_007_PS 301 - PS 301 -...'!Oblast_tisku</vt:lpstr>
      <vt:lpstr>'18Z_007_SO 300 - SO 300 -...'!Oblast_tisku</vt:lpstr>
      <vt:lpstr>'18Z_007_SO 301 - SO 301 -...'!Oblast_tisku</vt:lpstr>
      <vt:lpstr>'18Z_007_SO 302 - SO 302 -...'!Oblast_tisku</vt:lpstr>
      <vt:lpstr>'ON - Ostatní náklady'!Oblast_tisku</vt:lpstr>
      <vt:lpstr>'Pokyny pro vyplnění'!Oblast_tisku</vt:lpstr>
      <vt:lpstr>'Rekapitulace stavby'!Oblast_tisku</vt:lpstr>
      <vt:lpstr>'VRN - Vedlejší rozpočtové...'!Oblast_tisku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HADRABA-PC\Majkl</dc:creator>
  <cp:lastModifiedBy>Majkl</cp:lastModifiedBy>
  <dcterms:created xsi:type="dcterms:W3CDTF">2019-03-21T07:00:39Z</dcterms:created>
  <dcterms:modified xsi:type="dcterms:W3CDTF">2019-03-21T07:01:41Z</dcterms:modified>
</cp:coreProperties>
</file>