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J\VZ\2016\02_Velké Přílepy_přístavba ZŠ\03_Zadávací dokumentace\"/>
    </mc:Choice>
  </mc:AlternateContent>
  <bookViews>
    <workbookView xWindow="0" yWindow="15" windowWidth="19320" windowHeight="9450" tabRatio="751" activeTab="2"/>
  </bookViews>
  <sheets>
    <sheet name="Krycí list" sheetId="1" r:id="rId1"/>
    <sheet name="Rekapitulace" sheetId="2" r:id="rId2"/>
    <sheet name="Položky" sheetId="3" r:id="rId3"/>
  </sheets>
  <externalReferences>
    <externalReference r:id="rId4"/>
  </externalReference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Rekapitulace!$G$33</definedName>
    <definedName name="Dodavka0">Položky!#REF!</definedName>
    <definedName name="HSV">Rekapitulace!$E$33</definedName>
    <definedName name="HSV0">Položky!#REF!</definedName>
    <definedName name="HZS">Rekapitulace!$I$33</definedName>
    <definedName name="HZS0">Položky!#REF!</definedName>
    <definedName name="JKSO">'Krycí list'!$G$2</definedName>
    <definedName name="MJ">'Krycí list'!$G$5</definedName>
    <definedName name="Mont">Rekapitulace!$H$33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Položky!$1:$8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Položky!$A$1:$G$1036</definedName>
    <definedName name="_xlnm.Print_Area" localSheetId="1">Rekapitulace!$A$1:$I$50</definedName>
    <definedName name="PocetMJ">'Krycí list'!$G$6</definedName>
    <definedName name="Poznamka">'Krycí list'!$B$37</definedName>
    <definedName name="Projektant">'Krycí list'!$C$8</definedName>
    <definedName name="PSV">Rekapitulace!$F$33</definedName>
    <definedName name="PSV0">Položky!#REF!</definedName>
    <definedName name="SazbaDPH1">'Krycí list'!$C$30</definedName>
    <definedName name="SazbaDPH2">'Krycí list'!$C$32</definedName>
    <definedName name="SloupecCC">Položky!$G$8</definedName>
    <definedName name="SloupecCisloPol">Položky!$B$8</definedName>
    <definedName name="SloupecJC">Položky!$F$8</definedName>
    <definedName name="SloupecMJ">Položky!$D$8</definedName>
    <definedName name="SloupecMnozstvi">Položky!$E$8</definedName>
    <definedName name="SloupecNazPol">Položky!$C$8</definedName>
    <definedName name="SloupecPC">Položky!$A$8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Rekapitulace!$H$49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/>
</workbook>
</file>

<file path=xl/calcChain.xml><?xml version="1.0" encoding="utf-8"?>
<calcChain xmlns="http://schemas.openxmlformats.org/spreadsheetml/2006/main">
  <c r="B32" i="2" l="1"/>
  <c r="C1035" i="3"/>
  <c r="G1034" i="3"/>
  <c r="G1033" i="3"/>
  <c r="G1032" i="3"/>
  <c r="G1031" i="3"/>
  <c r="G1030" i="3"/>
  <c r="G1029" i="3"/>
  <c r="C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C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C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B31" i="2"/>
  <c r="C951" i="3"/>
  <c r="G950" i="3"/>
  <c r="G949" i="3"/>
  <c r="G948" i="3"/>
  <c r="G947" i="3"/>
  <c r="G946" i="3"/>
  <c r="G945" i="3"/>
  <c r="G944" i="3"/>
  <c r="G943" i="3"/>
  <c r="C941" i="3"/>
  <c r="G940" i="3"/>
  <c r="G939" i="3"/>
  <c r="G938" i="3"/>
  <c r="G937" i="3"/>
  <c r="G936" i="3"/>
  <c r="G935" i="3"/>
  <c r="C933" i="3"/>
  <c r="G932" i="3"/>
  <c r="G931" i="3"/>
  <c r="G930" i="3"/>
  <c r="G929" i="3"/>
  <c r="G928" i="3"/>
  <c r="G927" i="3"/>
  <c r="G926" i="3"/>
  <c r="G925" i="3"/>
  <c r="G924" i="3"/>
  <c r="G923" i="3"/>
  <c r="C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837" i="3"/>
  <c r="G836" i="3"/>
  <c r="B30" i="2"/>
  <c r="C892" i="3"/>
  <c r="G891" i="3"/>
  <c r="G890" i="3"/>
  <c r="G889" i="3"/>
  <c r="G888" i="3"/>
  <c r="G887" i="3"/>
  <c r="C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C838" i="3"/>
  <c r="G835" i="3"/>
  <c r="C833" i="3"/>
  <c r="G832" i="3"/>
  <c r="G831" i="3"/>
  <c r="G830" i="3"/>
  <c r="G829" i="3"/>
  <c r="G828" i="3"/>
  <c r="G827" i="3"/>
  <c r="G826" i="3"/>
  <c r="G825" i="3"/>
  <c r="C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C806" i="3"/>
  <c r="G805" i="3"/>
  <c r="G804" i="3"/>
  <c r="G803" i="3"/>
  <c r="G802" i="3"/>
  <c r="G801" i="3"/>
  <c r="G800" i="3"/>
  <c r="G799" i="3"/>
  <c r="G798" i="3"/>
  <c r="G797" i="3"/>
  <c r="G796" i="3"/>
  <c r="G795" i="3"/>
  <c r="C793" i="3"/>
  <c r="G792" i="3"/>
  <c r="G791" i="3"/>
  <c r="G790" i="3"/>
  <c r="G789" i="3"/>
  <c r="G788" i="3"/>
  <c r="C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C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B29" i="2"/>
  <c r="C747" i="3"/>
  <c r="G746" i="3"/>
  <c r="G745" i="3"/>
  <c r="G744" i="3"/>
  <c r="G743" i="3"/>
  <c r="G742" i="3"/>
  <c r="G741" i="3"/>
  <c r="G740" i="3"/>
  <c r="G739" i="3"/>
  <c r="G738" i="3"/>
  <c r="G737" i="3"/>
  <c r="G736" i="3"/>
  <c r="C734" i="3"/>
  <c r="G733" i="3"/>
  <c r="G732" i="3"/>
  <c r="G731" i="3"/>
  <c r="G730" i="3"/>
  <c r="G729" i="3"/>
  <c r="C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C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C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C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C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C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61" i="3"/>
  <c r="G559" i="3"/>
  <c r="G560" i="3"/>
  <c r="C583" i="3"/>
  <c r="G582" i="3"/>
  <c r="G581" i="3"/>
  <c r="G580" i="3"/>
  <c r="G579" i="3"/>
  <c r="G578" i="3"/>
  <c r="G577" i="3"/>
  <c r="G576" i="3"/>
  <c r="G575" i="3"/>
  <c r="G574" i="3"/>
  <c r="G573" i="3"/>
  <c r="C571" i="3"/>
  <c r="G570" i="3"/>
  <c r="G569" i="3"/>
  <c r="G568" i="3"/>
  <c r="G567" i="3"/>
  <c r="G566" i="3"/>
  <c r="G565" i="3"/>
  <c r="G564" i="3"/>
  <c r="C562" i="3"/>
  <c r="G558" i="3"/>
  <c r="G557" i="3"/>
  <c r="G556" i="3"/>
  <c r="G555" i="3"/>
  <c r="G554" i="3"/>
  <c r="G553" i="3"/>
  <c r="G552" i="3"/>
  <c r="G551" i="3"/>
  <c r="C549" i="3"/>
  <c r="G548" i="3"/>
  <c r="G547" i="3"/>
  <c r="G546" i="3"/>
  <c r="G545" i="3"/>
  <c r="G544" i="3"/>
  <c r="G543" i="3"/>
  <c r="G542" i="3"/>
  <c r="G541" i="3"/>
  <c r="G540" i="3"/>
  <c r="D19" i="1"/>
  <c r="D18" i="1"/>
  <c r="D15" i="1"/>
  <c r="I47" i="2"/>
  <c r="G19" i="1" s="1"/>
  <c r="D16" i="1"/>
  <c r="D17" i="1"/>
  <c r="I41" i="2"/>
  <c r="G16" i="1" s="1"/>
  <c r="I43" i="2"/>
  <c r="G17" i="1" s="1"/>
  <c r="I45" i="2"/>
  <c r="G18" i="1" s="1"/>
  <c r="I39" i="2"/>
  <c r="G15" i="1" s="1"/>
  <c r="G633" i="3" l="1"/>
  <c r="G983" i="3"/>
  <c r="G1027" i="3"/>
  <c r="G921" i="3"/>
  <c r="G933" i="3"/>
  <c r="G1011" i="3"/>
  <c r="G951" i="3"/>
  <c r="G941" i="3"/>
  <c r="G1035" i="3"/>
  <c r="G562" i="3"/>
  <c r="G885" i="3"/>
  <c r="G838" i="3"/>
  <c r="G892" i="3"/>
  <c r="G615" i="3"/>
  <c r="G734" i="3"/>
  <c r="G583" i="3"/>
  <c r="G654" i="3"/>
  <c r="G727" i="3"/>
  <c r="G769" i="3"/>
  <c r="G793" i="3"/>
  <c r="G549" i="3"/>
  <c r="G747" i="3"/>
  <c r="G571" i="3"/>
  <c r="G786" i="3"/>
  <c r="G685" i="3"/>
  <c r="G700" i="3"/>
  <c r="G806" i="3"/>
  <c r="G823" i="3"/>
  <c r="G833" i="3"/>
  <c r="G23" i="1"/>
  <c r="G1036" i="3" l="1"/>
  <c r="F32" i="2" s="1"/>
  <c r="G748" i="3"/>
  <c r="F29" i="2" s="1"/>
  <c r="G584" i="3"/>
  <c r="F28" i="2" s="1"/>
  <c r="G952" i="3"/>
  <c r="F31" i="2" s="1"/>
  <c r="G893" i="3"/>
  <c r="F30" i="2" s="1"/>
  <c r="G377" i="3" l="1"/>
  <c r="G384" i="3"/>
  <c r="G388" i="3"/>
  <c r="G387" i="3"/>
  <c r="G394" i="3"/>
  <c r="G214" i="3"/>
  <c r="G309" i="3"/>
  <c r="G308" i="3"/>
  <c r="G307" i="3"/>
  <c r="G306" i="3"/>
  <c r="G305" i="3"/>
  <c r="G304" i="3"/>
  <c r="G303" i="3"/>
  <c r="G302" i="3"/>
  <c r="G301" i="3"/>
  <c r="G300" i="3"/>
  <c r="G274" i="3"/>
  <c r="G281" i="3" l="1"/>
  <c r="G38" i="3"/>
  <c r="G37" i="3"/>
  <c r="G36" i="3"/>
  <c r="G261" i="3"/>
  <c r="G391" i="3"/>
  <c r="G390" i="3"/>
  <c r="G230" i="3"/>
  <c r="G229" i="3"/>
  <c r="G228" i="3"/>
  <c r="G227" i="3"/>
  <c r="G226" i="3"/>
  <c r="G225" i="3"/>
  <c r="G224" i="3"/>
  <c r="G35" i="3"/>
  <c r="G34" i="3"/>
  <c r="G33" i="3"/>
  <c r="G32" i="3"/>
  <c r="G31" i="3"/>
  <c r="G30" i="3"/>
  <c r="G29" i="3"/>
  <c r="G28" i="3"/>
  <c r="G27" i="3"/>
  <c r="G39" i="3"/>
  <c r="G26" i="3"/>
  <c r="G25" i="3"/>
  <c r="G24" i="3"/>
  <c r="G23" i="3"/>
  <c r="G392" i="3"/>
  <c r="G389" i="3"/>
  <c r="G386" i="3"/>
  <c r="G385" i="3"/>
  <c r="G383" i="3"/>
  <c r="G382" i="3"/>
  <c r="G381" i="3"/>
  <c r="G380" i="3"/>
  <c r="G379" i="3"/>
  <c r="G378" i="3"/>
  <c r="G376" i="3"/>
  <c r="G375" i="3"/>
  <c r="G374" i="3"/>
  <c r="G373" i="3"/>
  <c r="G369" i="3"/>
  <c r="G368" i="3"/>
  <c r="BA300" i="3"/>
  <c r="BB300" i="3"/>
  <c r="BC300" i="3"/>
  <c r="BD300" i="3"/>
  <c r="BE300" i="3"/>
  <c r="G204" i="3"/>
  <c r="G283" i="3"/>
  <c r="G282" i="3"/>
  <c r="G280" i="3"/>
  <c r="G279" i="3"/>
  <c r="G194" i="3"/>
  <c r="G178" i="3"/>
  <c r="G177" i="3"/>
  <c r="G176" i="3"/>
  <c r="G175" i="3"/>
  <c r="G174" i="3"/>
  <c r="G346" i="3"/>
  <c r="G345" i="3"/>
  <c r="G344" i="3"/>
  <c r="G343" i="3"/>
  <c r="G193" i="3"/>
  <c r="G192" i="3"/>
  <c r="G191" i="3"/>
  <c r="G231" i="3"/>
  <c r="G190" i="3"/>
  <c r="G351" i="3"/>
  <c r="G350" i="3"/>
  <c r="G322" i="3"/>
  <c r="G295" i="3"/>
  <c r="G294" i="3"/>
  <c r="G293" i="3"/>
  <c r="G292" i="3"/>
  <c r="G291" i="3"/>
  <c r="G290" i="3"/>
  <c r="G289" i="3"/>
  <c r="G297" i="3"/>
  <c r="G296" i="3"/>
  <c r="G288" i="3"/>
  <c r="G287" i="3"/>
  <c r="G286" i="3"/>
  <c r="G285" i="3"/>
  <c r="G284" i="3"/>
  <c r="G278" i="3"/>
  <c r="G326" i="3"/>
  <c r="G210" i="3"/>
  <c r="G209" i="3"/>
  <c r="G208" i="3"/>
  <c r="G207" i="3"/>
  <c r="G206" i="3"/>
  <c r="G327" i="3"/>
  <c r="G325" i="3"/>
  <c r="G324" i="3"/>
  <c r="G323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32" i="3"/>
  <c r="G349" i="3"/>
  <c r="G348" i="3"/>
  <c r="G347" i="3"/>
  <c r="G342" i="3"/>
  <c r="G341" i="3"/>
  <c r="G340" i="3"/>
  <c r="G339" i="3"/>
  <c r="G338" i="3"/>
  <c r="G337" i="3"/>
  <c r="G336" i="3"/>
  <c r="G335" i="3"/>
  <c r="G334" i="3"/>
  <c r="G333" i="3"/>
  <c r="G331" i="3"/>
  <c r="G330" i="3"/>
  <c r="G329" i="3"/>
  <c r="G328" i="3"/>
  <c r="G405" i="3"/>
  <c r="G404" i="3"/>
  <c r="G403" i="3"/>
  <c r="G370" i="3"/>
  <c r="G367" i="3"/>
  <c r="G366" i="3"/>
  <c r="G365" i="3"/>
  <c r="G364" i="3"/>
  <c r="G363" i="3"/>
  <c r="G362" i="3"/>
  <c r="G361" i="3"/>
  <c r="G360" i="3"/>
  <c r="G359" i="3"/>
  <c r="G358" i="3"/>
  <c r="G65" i="3"/>
  <c r="G64" i="3"/>
  <c r="G22" i="3"/>
  <c r="G120" i="3"/>
  <c r="G432" i="3"/>
  <c r="G119" i="3"/>
  <c r="G495" i="3"/>
  <c r="G234" i="3"/>
  <c r="G233" i="3"/>
  <c r="G232" i="3"/>
  <c r="G494" i="3"/>
  <c r="G493" i="3"/>
  <c r="G235" i="3"/>
  <c r="G431" i="3"/>
  <c r="G430" i="3"/>
  <c r="G429" i="3"/>
  <c r="G428" i="3"/>
  <c r="G427" i="3"/>
  <c r="G426" i="3"/>
  <c r="G425" i="3"/>
  <c r="G424" i="3"/>
  <c r="G449" i="3"/>
  <c r="G448" i="3"/>
  <c r="G447" i="3"/>
  <c r="G416" i="3"/>
  <c r="G415" i="3"/>
  <c r="G414" i="3"/>
  <c r="G413" i="3"/>
  <c r="G412" i="3"/>
  <c r="G445" i="3"/>
  <c r="G444" i="3"/>
  <c r="G443" i="3"/>
  <c r="G411" i="3"/>
  <c r="G165" i="3"/>
  <c r="G164" i="3"/>
  <c r="G163" i="3"/>
  <c r="G162" i="3"/>
  <c r="G457" i="3"/>
  <c r="G456" i="3"/>
  <c r="G129" i="3"/>
  <c r="G128" i="3"/>
  <c r="G118" i="3"/>
  <c r="G117" i="3"/>
  <c r="G116" i="3"/>
  <c r="G115" i="3"/>
  <c r="G114" i="3"/>
  <c r="G247" i="3"/>
  <c r="G246" i="3"/>
  <c r="G73" i="3"/>
  <c r="G72" i="3"/>
  <c r="G71" i="3"/>
  <c r="G70" i="3"/>
  <c r="G69" i="3"/>
  <c r="G68" i="3"/>
  <c r="G67" i="3"/>
  <c r="G66" i="3"/>
  <c r="G63" i="3"/>
  <c r="G62" i="3"/>
  <c r="G61" i="3"/>
  <c r="G60" i="3"/>
  <c r="G110" i="3"/>
  <c r="G109" i="3"/>
  <c r="G108" i="3"/>
  <c r="G107" i="3"/>
  <c r="G106" i="3"/>
  <c r="G102" i="3"/>
  <c r="G101" i="3"/>
  <c r="G100" i="3"/>
  <c r="G105" i="3"/>
  <c r="G104" i="3"/>
  <c r="G103" i="3"/>
  <c r="G99" i="3"/>
  <c r="G95" i="3"/>
  <c r="G94" i="3"/>
  <c r="G93" i="3"/>
  <c r="G92" i="3"/>
  <c r="G98" i="3"/>
  <c r="G97" i="3"/>
  <c r="G96" i="3"/>
  <c r="G91" i="3"/>
  <c r="G90" i="3"/>
  <c r="G89" i="3"/>
  <c r="G88" i="3"/>
  <c r="G87" i="3"/>
  <c r="G86" i="3"/>
  <c r="G395" i="3"/>
  <c r="G393" i="3"/>
  <c r="G489" i="3"/>
  <c r="G21" i="3"/>
  <c r="G20" i="3"/>
  <c r="G19" i="3"/>
  <c r="G18" i="3"/>
  <c r="G486" i="3"/>
  <c r="G492" i="3"/>
  <c r="G491" i="3"/>
  <c r="G490" i="3"/>
  <c r="G488" i="3"/>
  <c r="G487" i="3"/>
  <c r="G485" i="3"/>
  <c r="G484" i="3"/>
  <c r="G483" i="3"/>
  <c r="G482" i="3"/>
  <c r="G481" i="3"/>
  <c r="G480" i="3"/>
  <c r="G479" i="3"/>
  <c r="G478" i="3"/>
  <c r="G477" i="3"/>
  <c r="G476" i="3"/>
  <c r="G475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74" i="3"/>
  <c r="G473" i="3"/>
  <c r="G472" i="3"/>
  <c r="G471" i="3"/>
  <c r="G470" i="3"/>
  <c r="G463" i="3"/>
  <c r="G462" i="3"/>
  <c r="G461" i="3"/>
  <c r="G352" i="3"/>
  <c r="G245" i="3"/>
  <c r="G168" i="3"/>
  <c r="G195" i="3"/>
  <c r="G189" i="3"/>
  <c r="G188" i="3"/>
  <c r="G187" i="3"/>
  <c r="G186" i="3"/>
  <c r="G185" i="3"/>
  <c r="G184" i="3"/>
  <c r="G183" i="3"/>
  <c r="G182" i="3"/>
  <c r="G181" i="3"/>
  <c r="G180" i="3"/>
  <c r="G179" i="3"/>
  <c r="G173" i="3"/>
  <c r="G172" i="3"/>
  <c r="G171" i="3"/>
  <c r="G170" i="3"/>
  <c r="G169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7" i="3"/>
  <c r="G85" i="3"/>
  <c r="G84" i="3"/>
  <c r="G83" i="3"/>
  <c r="G82" i="3"/>
  <c r="G410" i="3"/>
  <c r="G409" i="3"/>
  <c r="G408" i="3"/>
  <c r="G407" i="3"/>
  <c r="G406" i="3"/>
  <c r="G402" i="3"/>
  <c r="G401" i="3"/>
  <c r="G400" i="3"/>
  <c r="G399" i="3"/>
  <c r="G398" i="3"/>
  <c r="G464" i="3"/>
  <c r="G460" i="3"/>
  <c r="G167" i="3" l="1"/>
  <c r="G196" i="3"/>
  <c r="G143" i="3"/>
  <c r="G126" i="3"/>
  <c r="G125" i="3"/>
  <c r="G124" i="3"/>
  <c r="G123" i="3"/>
  <c r="G158" i="3"/>
  <c r="G203" i="3"/>
  <c r="G357" i="3"/>
  <c r="G356" i="3"/>
  <c r="G355" i="3"/>
  <c r="G452" i="3"/>
  <c r="G451" i="3"/>
  <c r="G450" i="3"/>
  <c r="G446" i="3"/>
  <c r="G442" i="3"/>
  <c r="G441" i="3"/>
  <c r="G440" i="3"/>
  <c r="G439" i="3"/>
  <c r="G438" i="3"/>
  <c r="G437" i="3"/>
  <c r="G275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0" i="3"/>
  <c r="G259" i="3"/>
  <c r="G258" i="3"/>
  <c r="G257" i="3"/>
  <c r="G256" i="3"/>
  <c r="G255" i="3"/>
  <c r="G254" i="3"/>
  <c r="G253" i="3"/>
  <c r="G252" i="3"/>
  <c r="G202" i="3"/>
  <c r="G213" i="3"/>
  <c r="G212" i="3" l="1"/>
  <c r="G220" i="3"/>
  <c r="G219" i="3"/>
  <c r="G218" i="3"/>
  <c r="G211" i="3"/>
  <c r="G205" i="3"/>
  <c r="G201" i="3"/>
  <c r="G200" i="3"/>
  <c r="G244" i="3"/>
  <c r="G243" i="3"/>
  <c r="G242" i="3"/>
  <c r="G166" i="3"/>
  <c r="G81" i="3"/>
  <c r="G80" i="3"/>
  <c r="G79" i="3"/>
  <c r="G78" i="3"/>
  <c r="G77" i="3"/>
  <c r="G76" i="3"/>
  <c r="G58" i="3"/>
  <c r="G57" i="3"/>
  <c r="G56" i="3"/>
  <c r="G55" i="3"/>
  <c r="G54" i="3"/>
  <c r="G40" i="3"/>
  <c r="G16" i="3"/>
  <c r="G47" i="3"/>
  <c r="G46" i="3"/>
  <c r="G45" i="3"/>
  <c r="G44" i="3"/>
  <c r="G43" i="3"/>
  <c r="G42" i="3"/>
  <c r="G41" i="3"/>
  <c r="G17" i="3"/>
  <c r="G15" i="3"/>
  <c r="G14" i="3"/>
  <c r="G13" i="3"/>
  <c r="G12" i="3"/>
  <c r="G433" i="3"/>
  <c r="G423" i="3"/>
  <c r="G422" i="3"/>
  <c r="G421" i="3"/>
  <c r="G417" i="3"/>
  <c r="G113" i="3"/>
  <c r="G530" i="3"/>
  <c r="G469" i="3"/>
  <c r="G468" i="3"/>
  <c r="G467" i="3"/>
  <c r="G459" i="3"/>
  <c r="G458" i="3"/>
  <c r="G455" i="3"/>
  <c r="G436" i="3"/>
  <c r="G420" i="3"/>
  <c r="G251" i="3"/>
  <c r="G248" i="3"/>
  <c r="G241" i="3"/>
  <c r="G238" i="3"/>
  <c r="G223" i="3"/>
  <c r="G217" i="3"/>
  <c r="G199" i="3"/>
  <c r="G161" i="3"/>
  <c r="G11" i="3"/>
  <c r="G59" i="3"/>
  <c r="G53" i="3"/>
  <c r="G52" i="3"/>
  <c r="G51" i="3"/>
  <c r="G50" i="3"/>
  <c r="G221" i="3" l="1"/>
  <c r="E14" i="2" s="1"/>
  <c r="G215" i="3"/>
  <c r="E13" i="2" s="1"/>
  <c r="G48" i="3"/>
  <c r="E7" i="2" s="1"/>
  <c r="G111" i="3"/>
  <c r="E9" i="2" s="1"/>
  <c r="G74" i="3"/>
  <c r="E8" i="2" s="1"/>
  <c r="G298" i="3"/>
  <c r="F19" i="2" s="1"/>
  <c r="G236" i="3"/>
  <c r="E15" i="2" s="1"/>
  <c r="G121" i="3"/>
  <c r="E10" i="2" s="1"/>
  <c r="G159" i="3"/>
  <c r="E11" i="2" s="1"/>
  <c r="BE544" i="3"/>
  <c r="BD544" i="3"/>
  <c r="BC544" i="3"/>
  <c r="BB544" i="3"/>
  <c r="BA544" i="3"/>
  <c r="BE543" i="3"/>
  <c r="BD543" i="3"/>
  <c r="BC543" i="3"/>
  <c r="BB543" i="3"/>
  <c r="BA543" i="3"/>
  <c r="BE540" i="3"/>
  <c r="BC540" i="3"/>
  <c r="BB540" i="3"/>
  <c r="BA540" i="3"/>
  <c r="BE537" i="3"/>
  <c r="BD537" i="3"/>
  <c r="BC537" i="3"/>
  <c r="BA537" i="3"/>
  <c r="BB537" i="3"/>
  <c r="BE530" i="3"/>
  <c r="BD530" i="3"/>
  <c r="BC530" i="3"/>
  <c r="BA530" i="3"/>
  <c r="BB530" i="3"/>
  <c r="BE467" i="3"/>
  <c r="BD467" i="3"/>
  <c r="BC467" i="3"/>
  <c r="BA467" i="3"/>
  <c r="B27" i="2"/>
  <c r="A27" i="2"/>
  <c r="C531" i="3"/>
  <c r="BE459" i="3"/>
  <c r="BD459" i="3"/>
  <c r="BC459" i="3"/>
  <c r="BA459" i="3"/>
  <c r="BB459" i="3"/>
  <c r="BE458" i="3"/>
  <c r="BD458" i="3"/>
  <c r="BC458" i="3"/>
  <c r="BA458" i="3"/>
  <c r="BB458" i="3"/>
  <c r="BE455" i="3"/>
  <c r="BD455" i="3"/>
  <c r="BC455" i="3"/>
  <c r="BA455" i="3"/>
  <c r="BB455" i="3"/>
  <c r="G465" i="3"/>
  <c r="F26" i="2" s="1"/>
  <c r="B26" i="2"/>
  <c r="A26" i="2"/>
  <c r="C465" i="3"/>
  <c r="BE452" i="3"/>
  <c r="BD452" i="3"/>
  <c r="BC452" i="3"/>
  <c r="BA452" i="3"/>
  <c r="BB452" i="3"/>
  <c r="BE451" i="3"/>
  <c r="BD451" i="3"/>
  <c r="BC451" i="3"/>
  <c r="BA451" i="3"/>
  <c r="BB451" i="3"/>
  <c r="BE436" i="3"/>
  <c r="BD436" i="3"/>
  <c r="BC436" i="3"/>
  <c r="BA436" i="3"/>
  <c r="G453" i="3"/>
  <c r="F25" i="2" s="1"/>
  <c r="B25" i="2"/>
  <c r="A25" i="2"/>
  <c r="C453" i="3"/>
  <c r="BE420" i="3"/>
  <c r="BD420" i="3"/>
  <c r="BC420" i="3"/>
  <c r="BA420" i="3"/>
  <c r="BB420" i="3"/>
  <c r="B24" i="2"/>
  <c r="A24" i="2"/>
  <c r="C434" i="3"/>
  <c r="BE417" i="3"/>
  <c r="BD417" i="3"/>
  <c r="BC417" i="3"/>
  <c r="BA417" i="3"/>
  <c r="BB417" i="3"/>
  <c r="BE410" i="3"/>
  <c r="BD410" i="3"/>
  <c r="BC410" i="3"/>
  <c r="BA410" i="3"/>
  <c r="BB410" i="3"/>
  <c r="BE398" i="3"/>
  <c r="BD398" i="3"/>
  <c r="BC398" i="3"/>
  <c r="BA398" i="3"/>
  <c r="BB398" i="3"/>
  <c r="B23" i="2"/>
  <c r="A23" i="2"/>
  <c r="C418" i="3"/>
  <c r="BE395" i="3"/>
  <c r="BD395" i="3"/>
  <c r="BC395" i="3"/>
  <c r="BA395" i="3"/>
  <c r="BB395" i="3"/>
  <c r="BE380" i="3"/>
  <c r="BD380" i="3"/>
  <c r="BC380" i="3"/>
  <c r="BA380" i="3"/>
  <c r="BB380" i="3"/>
  <c r="BE373" i="3"/>
  <c r="BD373" i="3"/>
  <c r="BC373" i="3"/>
  <c r="BA373" i="3"/>
  <c r="BB373" i="3"/>
  <c r="B22" i="2"/>
  <c r="A22" i="2"/>
  <c r="C396" i="3"/>
  <c r="BE363" i="3"/>
  <c r="BD363" i="3"/>
  <c r="BC363" i="3"/>
  <c r="BA363" i="3"/>
  <c r="BB363" i="3"/>
  <c r="BE360" i="3"/>
  <c r="BD360" i="3"/>
  <c r="BC360" i="3"/>
  <c r="BA360" i="3"/>
  <c r="BB360" i="3"/>
  <c r="BE357" i="3"/>
  <c r="BD357" i="3"/>
  <c r="BC357" i="3"/>
  <c r="BA357" i="3"/>
  <c r="BB357" i="3"/>
  <c r="BE356" i="3"/>
  <c r="BD356" i="3"/>
  <c r="BC356" i="3"/>
  <c r="BA356" i="3"/>
  <c r="BB356" i="3"/>
  <c r="BE355" i="3"/>
  <c r="BD355" i="3"/>
  <c r="BC355" i="3"/>
  <c r="BA355" i="3"/>
  <c r="BB355" i="3"/>
  <c r="B21" i="2"/>
  <c r="A21" i="2"/>
  <c r="C371" i="3"/>
  <c r="BE352" i="3"/>
  <c r="BD352" i="3"/>
  <c r="BC352" i="3"/>
  <c r="BA352" i="3"/>
  <c r="BB352" i="3"/>
  <c r="B20" i="2"/>
  <c r="A20" i="2"/>
  <c r="C353" i="3"/>
  <c r="BE297" i="3"/>
  <c r="BD297" i="3"/>
  <c r="BC297" i="3"/>
  <c r="BA297" i="3"/>
  <c r="BB297" i="3"/>
  <c r="B19" i="2"/>
  <c r="A19" i="2"/>
  <c r="C298" i="3"/>
  <c r="BE258" i="3"/>
  <c r="BD258" i="3"/>
  <c r="BC258" i="3"/>
  <c r="BA258" i="3"/>
  <c r="BB258" i="3"/>
  <c r="BE257" i="3"/>
  <c r="BD257" i="3"/>
  <c r="BC257" i="3"/>
  <c r="BA257" i="3"/>
  <c r="BB257" i="3"/>
  <c r="BE256" i="3"/>
  <c r="BD256" i="3"/>
  <c r="BC256" i="3"/>
  <c r="BA256" i="3"/>
  <c r="BB256" i="3"/>
  <c r="BE255" i="3"/>
  <c r="BD255" i="3"/>
  <c r="BC255" i="3"/>
  <c r="BA255" i="3"/>
  <c r="BB255" i="3"/>
  <c r="BE254" i="3"/>
  <c r="BD254" i="3"/>
  <c r="BC254" i="3"/>
  <c r="BA254" i="3"/>
  <c r="BB254" i="3"/>
  <c r="BE253" i="3"/>
  <c r="BD253" i="3"/>
  <c r="BC253" i="3"/>
  <c r="BA253" i="3"/>
  <c r="BB253" i="3"/>
  <c r="BE252" i="3"/>
  <c r="BD252" i="3"/>
  <c r="BC252" i="3"/>
  <c r="BA252" i="3"/>
  <c r="BB252" i="3"/>
  <c r="BE251" i="3"/>
  <c r="BD251" i="3"/>
  <c r="BC251" i="3"/>
  <c r="BA251" i="3"/>
  <c r="G276" i="3"/>
  <c r="F18" i="2" s="1"/>
  <c r="B18" i="2"/>
  <c r="A18" i="2"/>
  <c r="C276" i="3"/>
  <c r="BE248" i="3"/>
  <c r="BD248" i="3"/>
  <c r="BC248" i="3"/>
  <c r="BA248" i="3"/>
  <c r="BB248" i="3"/>
  <c r="BE241" i="3"/>
  <c r="BD241" i="3"/>
  <c r="BC241" i="3"/>
  <c r="BA241" i="3"/>
  <c r="BB241" i="3"/>
  <c r="B17" i="2"/>
  <c r="A17" i="2"/>
  <c r="C249" i="3"/>
  <c r="BE238" i="3"/>
  <c r="BE239" i="3" s="1"/>
  <c r="BD238" i="3"/>
  <c r="BD239" i="3" s="1"/>
  <c r="BC238" i="3"/>
  <c r="BC239" i="3" s="1"/>
  <c r="BB238" i="3"/>
  <c r="BB239" i="3" s="1"/>
  <c r="BA238" i="3"/>
  <c r="BA239" i="3" s="1"/>
  <c r="B16" i="2"/>
  <c r="A16" i="2"/>
  <c r="C239" i="3"/>
  <c r="BE223" i="3"/>
  <c r="BD223" i="3"/>
  <c r="BC223" i="3"/>
  <c r="BB223" i="3"/>
  <c r="BA223" i="3"/>
  <c r="B15" i="2"/>
  <c r="A15" i="2"/>
  <c r="C236" i="3"/>
  <c r="BE217" i="3"/>
  <c r="BD217" i="3"/>
  <c r="BC217" i="3"/>
  <c r="BB217" i="3"/>
  <c r="BA217" i="3"/>
  <c r="B14" i="2"/>
  <c r="A14" i="2"/>
  <c r="C221" i="3"/>
  <c r="BE200" i="3"/>
  <c r="BD200" i="3"/>
  <c r="BC200" i="3"/>
  <c r="BB200" i="3"/>
  <c r="BA200" i="3"/>
  <c r="BE199" i="3"/>
  <c r="BD199" i="3"/>
  <c r="BC199" i="3"/>
  <c r="BB199" i="3"/>
  <c r="BA199" i="3"/>
  <c r="B13" i="2"/>
  <c r="A13" i="2"/>
  <c r="C215" i="3"/>
  <c r="BE166" i="3"/>
  <c r="BD166" i="3"/>
  <c r="BC166" i="3"/>
  <c r="BB166" i="3"/>
  <c r="BA166" i="3"/>
  <c r="BE161" i="3"/>
  <c r="BD161" i="3"/>
  <c r="BC161" i="3"/>
  <c r="BB161" i="3"/>
  <c r="BA161" i="3"/>
  <c r="B12" i="2"/>
  <c r="A12" i="2"/>
  <c r="C197" i="3"/>
  <c r="BE158" i="3"/>
  <c r="BD158" i="3"/>
  <c r="BC158" i="3"/>
  <c r="BB158" i="3"/>
  <c r="B11" i="2"/>
  <c r="A11" i="2"/>
  <c r="C159" i="3"/>
  <c r="B10" i="2"/>
  <c r="A10" i="2"/>
  <c r="C121" i="3"/>
  <c r="BE110" i="3"/>
  <c r="BE111" i="3" s="1"/>
  <c r="BD110" i="3"/>
  <c r="BD111" i="3" s="1"/>
  <c r="BC110" i="3"/>
  <c r="BC111" i="3" s="1"/>
  <c r="BB110" i="3"/>
  <c r="BB111" i="3" s="1"/>
  <c r="BA110" i="3"/>
  <c r="BA111" i="3" s="1"/>
  <c r="B9" i="2"/>
  <c r="A9" i="2"/>
  <c r="C111" i="3"/>
  <c r="BE52" i="3"/>
  <c r="BD52" i="3"/>
  <c r="BC52" i="3"/>
  <c r="BB52" i="3"/>
  <c r="BA52" i="3"/>
  <c r="BE51" i="3"/>
  <c r="BD51" i="3"/>
  <c r="BC51" i="3"/>
  <c r="BB51" i="3"/>
  <c r="BA51" i="3"/>
  <c r="BE50" i="3"/>
  <c r="BD50" i="3"/>
  <c r="BC50" i="3"/>
  <c r="BB50" i="3"/>
  <c r="BA50" i="3"/>
  <c r="B8" i="2"/>
  <c r="A8" i="2"/>
  <c r="C74" i="3"/>
  <c r="BE44" i="3"/>
  <c r="BD44" i="3"/>
  <c r="BC44" i="3"/>
  <c r="BB44" i="3"/>
  <c r="BA44" i="3"/>
  <c r="BE43" i="3"/>
  <c r="BD43" i="3"/>
  <c r="BC43" i="3"/>
  <c r="BB43" i="3"/>
  <c r="BA43" i="3"/>
  <c r="BE41" i="3"/>
  <c r="BD41" i="3"/>
  <c r="BC41" i="3"/>
  <c r="BB41" i="3"/>
  <c r="BA41" i="3"/>
  <c r="BE17" i="3"/>
  <c r="BD17" i="3"/>
  <c r="BC17" i="3"/>
  <c r="BB17" i="3"/>
  <c r="BA17" i="3"/>
  <c r="BE15" i="3"/>
  <c r="BD15" i="3"/>
  <c r="BC15" i="3"/>
  <c r="BB15" i="3"/>
  <c r="BA15" i="3"/>
  <c r="BE11" i="3"/>
  <c r="BD11" i="3"/>
  <c r="BC11" i="3"/>
  <c r="BB11" i="3"/>
  <c r="BA11" i="3"/>
  <c r="B7" i="2"/>
  <c r="A7" i="2"/>
  <c r="C48" i="3"/>
  <c r="F5" i="3"/>
  <c r="C33" i="1"/>
  <c r="F33" i="1" s="1"/>
  <c r="C31" i="1"/>
  <c r="C9" i="1"/>
  <c r="G7" i="1"/>
  <c r="D2" i="1"/>
  <c r="C2" i="1"/>
  <c r="BC249" i="3" l="1"/>
  <c r="BE249" i="3"/>
  <c r="BC221" i="3"/>
  <c r="BE221" i="3"/>
  <c r="BC276" i="3"/>
  <c r="BB159" i="3"/>
  <c r="BD159" i="3"/>
  <c r="BC197" i="3"/>
  <c r="BC236" i="3"/>
  <c r="BC465" i="3"/>
  <c r="BA434" i="3"/>
  <c r="BA531" i="3"/>
  <c r="BD531" i="3"/>
  <c r="BE538" i="3"/>
  <c r="BC48" i="3"/>
  <c r="BE48" i="3"/>
  <c r="BA538" i="3"/>
  <c r="BD538" i="3"/>
  <c r="BE197" i="3"/>
  <c r="BE434" i="3"/>
  <c r="BE236" i="3"/>
  <c r="BE159" i="3"/>
  <c r="BC453" i="3"/>
  <c r="BD434" i="3"/>
  <c r="BC298" i="3"/>
  <c r="BE298" i="3"/>
  <c r="BC371" i="3"/>
  <c r="BE371" i="3"/>
  <c r="BC531" i="3"/>
  <c r="BC121" i="3"/>
  <c r="BE541" i="3"/>
  <c r="BC353" i="3"/>
  <c r="BE353" i="3"/>
  <c r="BE453" i="3"/>
  <c r="BA541" i="3"/>
  <c r="BC396" i="3"/>
  <c r="BC418" i="3"/>
  <c r="BC434" i="3"/>
  <c r="BA453" i="3"/>
  <c r="BE531" i="3"/>
  <c r="BC538" i="3"/>
  <c r="BB545" i="3"/>
  <c r="BD545" i="3"/>
  <c r="BA545" i="3"/>
  <c r="BC545" i="3"/>
  <c r="BE545" i="3"/>
  <c r="BA249" i="3"/>
  <c r="BC215" i="3"/>
  <c r="BC159" i="3"/>
  <c r="BC74" i="3"/>
  <c r="BC541" i="3"/>
  <c r="BE465" i="3"/>
  <c r="BA465" i="3"/>
  <c r="BE418" i="3"/>
  <c r="BA418" i="3"/>
  <c r="BE396" i="3"/>
  <c r="BA396" i="3"/>
  <c r="BA371" i="3"/>
  <c r="BA353" i="3"/>
  <c r="BA298" i="3"/>
  <c r="BE276" i="3"/>
  <c r="BA276" i="3"/>
  <c r="BE215" i="3"/>
  <c r="BA121" i="3"/>
  <c r="BE121" i="3"/>
  <c r="BB121" i="3"/>
  <c r="BD121" i="3"/>
  <c r="BE74" i="3"/>
  <c r="BB541" i="3"/>
  <c r="BB48" i="3"/>
  <c r="BD48" i="3"/>
  <c r="BB74" i="3"/>
  <c r="BD74" i="3"/>
  <c r="BB197" i="3"/>
  <c r="BD197" i="3"/>
  <c r="BB215" i="3"/>
  <c r="BD215" i="3"/>
  <c r="BB221" i="3"/>
  <c r="BD221" i="3"/>
  <c r="BB236" i="3"/>
  <c r="BD236" i="3"/>
  <c r="BD249" i="3"/>
  <c r="BD276" i="3"/>
  <c r="BD298" i="3"/>
  <c r="BD353" i="3"/>
  <c r="BD371" i="3"/>
  <c r="BD396" i="3"/>
  <c r="BD418" i="3"/>
  <c r="G434" i="3"/>
  <c r="F24" i="2" s="1"/>
  <c r="BD453" i="3"/>
  <c r="BD465" i="3"/>
  <c r="G531" i="3"/>
  <c r="F27" i="2" s="1"/>
  <c r="BA48" i="3"/>
  <c r="BA74" i="3"/>
  <c r="BA197" i="3"/>
  <c r="BA215" i="3"/>
  <c r="BA221" i="3"/>
  <c r="BA236" i="3"/>
  <c r="BB249" i="3"/>
  <c r="BA158" i="3"/>
  <c r="BA159" i="3" s="1"/>
  <c r="G197" i="3"/>
  <c r="E12" i="2" s="1"/>
  <c r="G239" i="3"/>
  <c r="E16" i="2" s="1"/>
  <c r="G249" i="3"/>
  <c r="F17" i="2" s="1"/>
  <c r="BB298" i="3"/>
  <c r="BB353" i="3"/>
  <c r="BB371" i="3"/>
  <c r="BB396" i="3"/>
  <c r="BB418" i="3"/>
  <c r="BB251" i="3"/>
  <c r="BB276" i="3" s="1"/>
  <c r="G353" i="3"/>
  <c r="F20" i="2" s="1"/>
  <c r="G371" i="3"/>
  <c r="F21" i="2" s="1"/>
  <c r="G396" i="3"/>
  <c r="F22" i="2" s="1"/>
  <c r="G418" i="3"/>
  <c r="F23" i="2" s="1"/>
  <c r="BB434" i="3"/>
  <c r="BB436" i="3"/>
  <c r="BB453" i="3" s="1"/>
  <c r="BB465" i="3"/>
  <c r="BB467" i="3"/>
  <c r="BB531" i="3" s="1"/>
  <c r="BB538" i="3"/>
  <c r="BD540" i="3"/>
  <c r="BD541" i="3" s="1"/>
  <c r="F33" i="2" l="1"/>
  <c r="C16" i="1" s="1"/>
  <c r="G33" i="2"/>
  <c r="C18" i="1" s="1"/>
  <c r="I33" i="2"/>
  <c r="C21" i="1" s="1"/>
  <c r="H33" i="2"/>
  <c r="C17" i="1" s="1"/>
  <c r="E33" i="2"/>
  <c r="C15" i="1" s="1"/>
  <c r="C19" i="1" l="1"/>
  <c r="C22" i="1" s="1"/>
  <c r="H49" i="2" l="1"/>
  <c r="C23" i="1" l="1"/>
  <c r="F30" i="1" s="1"/>
  <c r="F31" i="1" l="1"/>
  <c r="F34" i="1" s="1"/>
</calcChain>
</file>

<file path=xl/comments1.xml><?xml version="1.0" encoding="utf-8"?>
<comments xmlns="http://schemas.openxmlformats.org/spreadsheetml/2006/main">
  <authors>
    <author>Valued Acer Customer</author>
  </authors>
  <commentList>
    <comment ref="E564" authorId="0" shapeId="0">
      <text>
        <r>
          <rPr>
            <b/>
            <sz val="8"/>
            <color indexed="81"/>
            <rFont val="Tahoma"/>
            <family val="2"/>
            <charset val="238"/>
          </rPr>
          <t>Valued Acer Customer: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<sst xmlns="http://schemas.openxmlformats.org/spreadsheetml/2006/main" count="2542" uniqueCount="1307">
  <si>
    <t>POLOŽKOVÝ ROZPOČET</t>
  </si>
  <si>
    <t>Rozpočet</t>
  </si>
  <si>
    <t xml:space="preserve">JKSO </t>
  </si>
  <si>
    <t>Objekt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</si>
  <si>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</si>
  <si>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</si>
  <si>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</si>
  <si>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</si>
  <si>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</si>
  <si>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</si>
  <si>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</si>
  <si>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</si>
  <si>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</si>
  <si>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</si>
  <si>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</si>
  <si>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</si>
  <si>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</si>
  <si>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</si>
  <si>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</si>
  <si>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</si>
  <si>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</si>
  <si>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</si>
  <si>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</si>
  <si>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</si>
  <si>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</si>
  <si>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</si>
  <si>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</si>
  <si>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</si>
  <si>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</si>
  <si>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</si>
  <si>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</si>
  <si>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</si>
  <si>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</si>
  <si>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</si>
  <si>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</si>
  <si>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</si>
  <si>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</si>
  <si>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</si>
  <si>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</si>
  <si>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</si>
  <si>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</si>
  <si>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</si>
  <si>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</si>
  <si>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</si>
  <si>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</si>
  <si>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</si>
  <si>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</si>
  <si>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</si>
  <si>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</si>
  <si>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</si>
  <si>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</si>
  <si>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</si>
  <si>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</si>
  <si>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</si>
  <si>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</si>
  <si>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</si>
  <si>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</si>
  <si>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Název VRN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</si>
  <si>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</si>
  <si>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</si>
  <si>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</si>
  <si>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</si>
  <si>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</si>
  <si>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</si>
  <si>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</si>
  <si>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</si>
  <si>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</si>
  <si>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</si>
  <si>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</si>
  <si>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</si>
  <si>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</si>
  <si>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V13-06-01</t>
  </si>
  <si>
    <t>01</t>
  </si>
  <si>
    <t>m3</t>
  </si>
  <si>
    <t>t</t>
  </si>
  <si>
    <t>3</t>
  </si>
  <si>
    <t>m2</t>
  </si>
  <si>
    <t>m</t>
  </si>
  <si>
    <t>4</t>
  </si>
  <si>
    <t>62</t>
  </si>
  <si>
    <t>Podlahy a podlahové konstrukce</t>
  </si>
  <si>
    <t>94</t>
  </si>
  <si>
    <t>Přesun hmot</t>
  </si>
  <si>
    <t>Izolace proti vodě</t>
  </si>
  <si>
    <t>Izolace tepelné</t>
  </si>
  <si>
    <t>56284081.A</t>
  </si>
  <si>
    <t>63151371.A</t>
  </si>
  <si>
    <t>63151375.A</t>
  </si>
  <si>
    <t>63151379.A</t>
  </si>
  <si>
    <t>60726013.A</t>
  </si>
  <si>
    <t>764</t>
  </si>
  <si>
    <t>Konstrukce klempířské</t>
  </si>
  <si>
    <t>Konstrukce truhlářské</t>
  </si>
  <si>
    <t>Zařízení staveniště</t>
  </si>
  <si>
    <t>kpl</t>
  </si>
  <si>
    <t>ks</t>
  </si>
  <si>
    <t>Velké Přílepy</t>
  </si>
  <si>
    <t>obec Velké Přílepy</t>
  </si>
  <si>
    <t>TTP spol.s.r.o. Družstevní ochoz 2,Praha 4</t>
  </si>
  <si>
    <t>Výkop pro kanalizaci pod zastropením</t>
  </si>
  <si>
    <t xml:space="preserve">Zemní práce </t>
  </si>
  <si>
    <t>Odkop pod zastropením tl. 15 cm - podlaha</t>
  </si>
  <si>
    <t>Zřízení pažení zátažného hl. do 2 m</t>
  </si>
  <si>
    <t>Odstranění pažení hl. do 2 m</t>
  </si>
  <si>
    <t>M+D obsyp potrubí pískem 0-22 mm</t>
  </si>
  <si>
    <t>Svislé přemístění výkopku do 2,5 m</t>
  </si>
  <si>
    <t>Zásyp rýh  uvnitř objektu štěrkopískem - ruční</t>
  </si>
  <si>
    <t>Dodávka štěrkopísku, x 1,03 x 1,1</t>
  </si>
  <si>
    <t>Vodorovné přemístění výkopku a zásypu uvnitř objektu do 10 m - kolečko, 31,3 + 22,1 +13,0</t>
  </si>
  <si>
    <t>Příplatek za dalších 10 m, 3 x 149,3</t>
  </si>
  <si>
    <t>Naložení štp. pro zásyp uvnitř objektu ruční</t>
  </si>
  <si>
    <t>Naložení výkopku pro odvoz na skládku</t>
  </si>
  <si>
    <t>Vodorovné přemístění vytlačeného výkopku na skládku do 10 km, 30,2 +100,0</t>
  </si>
  <si>
    <t xml:space="preserve">Příplatek za každý další 1 km - 130,2 x 20, celkem do 30 km </t>
  </si>
  <si>
    <t>Uložení sypaniny na skládku</t>
  </si>
  <si>
    <t>Poplatek za uložení na skládku</t>
  </si>
  <si>
    <t>583 37368R</t>
  </si>
  <si>
    <t>předb. cena</t>
  </si>
  <si>
    <t>Základy</t>
  </si>
  <si>
    <t>2</t>
  </si>
  <si>
    <t>Základové trámy ze žb. C 20/25 XC 2</t>
  </si>
  <si>
    <t>Základové desky ze žb, tl. 15 cm, C 20/25 XC 2</t>
  </si>
  <si>
    <t>Výztuž základových trámů ocel 10 505</t>
  </si>
  <si>
    <t>Výztuž základových desek ocel 10 505</t>
  </si>
  <si>
    <t xml:space="preserve">Zřízení bednění základových trámů </t>
  </si>
  <si>
    <t>Odstranění bednění trámů</t>
  </si>
  <si>
    <t>Zřízení bednění základových desek</t>
  </si>
  <si>
    <t>Odstranění bednění desek</t>
  </si>
  <si>
    <t>Ochranná přizdívka z betonových cihel tl. 15 cm</t>
  </si>
  <si>
    <t>Chemické kotvy do betonu pro napojení žb. trámů a desek do stáv. konstrukcí</t>
  </si>
  <si>
    <t>Výztuž 10 505 do chem. kotev</t>
  </si>
  <si>
    <t>Konstrukce svislé</t>
  </si>
  <si>
    <t xml:space="preserve">Stěny z tvárnic typu Porotherm AKU tl. 25 cm </t>
  </si>
  <si>
    <t>Příčky z  tvárnic Porotherm tl. 12,5 cm</t>
  </si>
  <si>
    <t>Příčky z porobetonových tvárnic  tl. 10 cm dvojité 45,2 m2 x 2</t>
  </si>
  <si>
    <t>Dtto, ale jednoduché</t>
  </si>
  <si>
    <t>Dtto, ale tl. 15 cm</t>
  </si>
  <si>
    <t>Přizdívky k obvodové stěně z porobetonových tvárnic tl. 10 cm</t>
  </si>
  <si>
    <t>Kotvení příček ke konstrukci cihelné</t>
  </si>
  <si>
    <t>Dtto, ale ke konstr. betonové</t>
  </si>
  <si>
    <t>M+D překladů Porotherm PTH 1250x71x115</t>
  </si>
  <si>
    <t>M+D překladů PSF III / 1750</t>
  </si>
  <si>
    <t>Dtto, ale  NEP 10 1250x100x250 mm</t>
  </si>
  <si>
    <t>Podhledy z dodovzdorného SDK na ocel. konstr. včetně svislých částí - opláštění ZTI</t>
  </si>
  <si>
    <t>Příplatek k podhledům do 10 m2</t>
  </si>
  <si>
    <t>Úpravy povrchů</t>
  </si>
  <si>
    <t>5</t>
  </si>
  <si>
    <t>Vnitřní omítky stěn tenkovrstvé  na novém porobetonovém  zdivu</t>
  </si>
  <si>
    <t>Vyztužení stěn pod tenkovrstvou omítku perlinkou do tmelu</t>
  </si>
  <si>
    <t>Omítky hladké pod obklady</t>
  </si>
  <si>
    <t>Opravy omítek vnitřních stěn štukové do 50%</t>
  </si>
  <si>
    <t>Dtto, ale stropů do 30%</t>
  </si>
  <si>
    <t>Omítka nová štuková na keram. zdivu</t>
  </si>
  <si>
    <t>Tenkovrstvá úprava všech opravovaných omítek stěn aktivovaným štukem ( 1019,9 - omyvatelný nátěr )</t>
  </si>
  <si>
    <t>Dtto, ale stropů</t>
  </si>
  <si>
    <t>Začištění omítek kolem oken a dveří</t>
  </si>
  <si>
    <t>Vyspravení vnějších omítek do 20% pod zateplovací systém</t>
  </si>
  <si>
    <t>Zateplovací systém typu Baumit s izolací EPS tl. 14 cm s omítkou na mřížce</t>
  </si>
  <si>
    <t>Dtto, ale EPS tl. 8 cm</t>
  </si>
  <si>
    <t>Dtto, ale extrudovaný polystyrén XPS tl. 14 cm</t>
  </si>
  <si>
    <t>Dtto, ale XPS tl. 8 cm - sokl</t>
  </si>
  <si>
    <t>Dtto, ale tl. 4 cm</t>
  </si>
  <si>
    <t>Soklová lišta AL</t>
  </si>
  <si>
    <t>Zateplovací systém ostění EPS tl. 3 cm</t>
  </si>
  <si>
    <t>Fasádní nátěr akrylátovou barvou</t>
  </si>
  <si>
    <t>Mazanina betonová C 12/15 tl. 7 cm podkladní</t>
  </si>
  <si>
    <t>Mazanina betonová tl. 5 - 8 cm s vyztužením sítí</t>
  </si>
  <si>
    <t>Cementový potěr tl. 3 cm</t>
  </si>
  <si>
    <t>Příplatek za stržení povrchu mazaniny před vložením sítě</t>
  </si>
  <si>
    <t>Výztuž mazanin sítí Kari</t>
  </si>
  <si>
    <t>Postřik proti vyschnutí mazanin</t>
  </si>
  <si>
    <t>Násyp pod podlahy ze štp. tl. 15 cm</t>
  </si>
  <si>
    <t>Dtto, ale zásyp top. kanálu</t>
  </si>
  <si>
    <t>Osazení ocelových dveřních zárubní do 2,5 m2 včetně dodávky zárubně 60 x197x11 cm</t>
  </si>
  <si>
    <t>Dtto, ale 80 x 197 cm</t>
  </si>
  <si>
    <t>Dtto, ale 90 x 197 cm</t>
  </si>
  <si>
    <t>Dtto, ale 160 x 197 cm</t>
  </si>
  <si>
    <t>Osazení zárubní do SDK tl. 7,5 cm vč. dodávky zárubně</t>
  </si>
  <si>
    <t>Zpětné osazení demontovaných prosklených stěn s dveřmi do 10 m2</t>
  </si>
  <si>
    <t>M+D parapetních desek laminovaných šířky 250 mm</t>
  </si>
  <si>
    <t>Dtto, ale š. 450 mm</t>
  </si>
  <si>
    <t>6</t>
  </si>
  <si>
    <t>Dokončovací konstrukce a práce</t>
  </si>
  <si>
    <t>Vyčištění objektu po dokončení prací</t>
  </si>
  <si>
    <t xml:space="preserve">Lešení vnitřní kozové v. 120 cm </t>
  </si>
  <si>
    <t>Dtto, ale ve schodišti v. do 1,5 m</t>
  </si>
  <si>
    <t>Dtto, ale ve schodišti v. do 3,5 m</t>
  </si>
  <si>
    <t>Demontáž lešení</t>
  </si>
  <si>
    <t>M+D větracích mřížek PzN 150/150 cm - fasáda</t>
  </si>
  <si>
    <t>M+D větracího potrubí PVC DN 120 mm, dl. 20 cm - fasáda</t>
  </si>
  <si>
    <t>M+D šatních lavic 0,4 x 1,5 x 0,3 m</t>
  </si>
  <si>
    <t>Osazení konzol a kotev</t>
  </si>
  <si>
    <t>Osazení rámu poklopu 90 x 60 cm</t>
  </si>
  <si>
    <t>Dodávka poklopu AL zadlažďovacího 90 x60 cm</t>
  </si>
  <si>
    <t>Osazení revizních dvířek</t>
  </si>
  <si>
    <t>Dvířka revizní 30 x 30 cm plastová</t>
  </si>
  <si>
    <t>Dtto, ale 50 x 30 cm</t>
  </si>
  <si>
    <t>M+D jednotky chlazení vč. osazení</t>
  </si>
  <si>
    <t>M+D magnetické třídílné školní tabule vč. pojízdného stojanu</t>
  </si>
  <si>
    <t>Demontáž a zpětná montáž školních tabulí</t>
  </si>
  <si>
    <t>Vyklizení objektu  s uložením nábytku před realizací oprav</t>
  </si>
  <si>
    <t>Drobné pomocné zednické práce pro práce PSV a řemesla</t>
  </si>
  <si>
    <t>7</t>
  </si>
  <si>
    <t>M+D vodorovný nátěr ALP, 286,0 x 1,15</t>
  </si>
  <si>
    <t>Dtto, ale svilý, 73,9 x 1,2</t>
  </si>
  <si>
    <t>Montáž vodorovné hydroizolace stěrkové ze šlechtěného bitumenu tl. 3 mm</t>
  </si>
  <si>
    <t>Dtto, ale svislé</t>
  </si>
  <si>
    <t>Dodávka stěrkové hydroizolace, 286,0 x 1,15 + 73,9 x 1,2</t>
  </si>
  <si>
    <t>Montáž izolace stěn základových trámů lepením</t>
  </si>
  <si>
    <t>Dodávka desek z extrudovaného plystyrénu tl. 10 cm, x 1,05</t>
  </si>
  <si>
    <t>M+D izolace podlahy jednovrstvá z polystyrénových desek tl. 9 cm,  341,9 x 1,05</t>
  </si>
  <si>
    <t>Montáž izolace podlahy jednovrstvé z extrudovaného polystyrénu ( u obvodové stěny )</t>
  </si>
  <si>
    <t>Dodávka desek z  extrudovaného polystyrénu podlahového XPS tl. 9 cm, 47,2 x 1,05</t>
  </si>
  <si>
    <t>Montáž izolace vložením do konstrukce s přichycením drátem - dvojité příčky</t>
  </si>
  <si>
    <t>Dodávka izolace z minerální plsti, x 1,05</t>
  </si>
  <si>
    <t>Montáž kročejové izolace podlah jednovrstvé na sucho - 2.N.P.</t>
  </si>
  <si>
    <t>Dodávka kročejové izolace ETHAFOAM tl. 3 cm, 83,9 x 1,05</t>
  </si>
  <si>
    <t>M+D separační folie PE, ( 83,9 + 389,1 ) x 1,1</t>
  </si>
  <si>
    <t>713 13-1131R00</t>
  </si>
  <si>
    <t>713 12-1111RV5</t>
  </si>
  <si>
    <t>713 12-1111R00</t>
  </si>
  <si>
    <t>713 13-1121R00</t>
  </si>
  <si>
    <t>63150841R</t>
  </si>
  <si>
    <t>28375300R</t>
  </si>
  <si>
    <t>713 19-1110RT9</t>
  </si>
  <si>
    <t>Dtto, ale dvoukř. do 160 cm</t>
  </si>
  <si>
    <t>8</t>
  </si>
  <si>
    <t>Bourací práce</t>
  </si>
  <si>
    <t>Nátěry a malby</t>
  </si>
  <si>
    <t>Podlahy povlakové</t>
  </si>
  <si>
    <t>Keramické dlažby</t>
  </si>
  <si>
    <t>Montáž keramických dlažeb vnitřních lepením do tmelu  dle výběru investora</t>
  </si>
  <si>
    <t>M+D penetrace podkladu</t>
  </si>
  <si>
    <t>Keramické obklady</t>
  </si>
  <si>
    <t>Montáž keramických obkladů vnitřních stěn lepením do tmelu vč. rohových lišt</t>
  </si>
  <si>
    <t>Dodávka keramických obkladů dle výběru investora, 25,0 x 1,1</t>
  </si>
  <si>
    <t>Příplatek za spárovací hmotu</t>
  </si>
  <si>
    <t>Montáž pásů PVC lepením</t>
  </si>
  <si>
    <t>Vyrovnání podkladu samonivelační hmotou</t>
  </si>
  <si>
    <t>Penetrace podkladu</t>
  </si>
  <si>
    <t>M+D soklíků z měkčeného PVC, 324,4 x 1,1</t>
  </si>
  <si>
    <t>Úprava soklíků v rozích</t>
  </si>
  <si>
    <t>Malby stěn a stropů vč. penetrace, 2260,9 m2 - nátěr 427,0 m2</t>
  </si>
  <si>
    <t>Oškrábání stávajících maleb</t>
  </si>
  <si>
    <t>Malby na SDK  vč. penetrace</t>
  </si>
  <si>
    <t>Nátěry na omítkách omyvatelné</t>
  </si>
  <si>
    <t>Nátěry klempířských konstr. syntetiké</t>
  </si>
  <si>
    <t>Nátěry ocel. dopň. konstr. syntetické 2x + 1x email - zárubně nové</t>
  </si>
  <si>
    <t>Dtto, ale stávajících zárubní s odstraněním stávajícího nátěru</t>
  </si>
  <si>
    <t>Bourání příček z cihel a tvárnic tl. 12,5 cm</t>
  </si>
  <si>
    <t>Dtto, ale tl. tl. 10 cm</t>
  </si>
  <si>
    <t xml:space="preserve">Dtto, ale přizdívek tl. 10 cm </t>
  </si>
  <si>
    <t>Bourání zdiva cihelného tl. 25 cm</t>
  </si>
  <si>
    <t xml:space="preserve">Vybourání ocelových zárubní  do 2,5 m2 </t>
  </si>
  <si>
    <t>Dtto, ale do 4 m2</t>
  </si>
  <si>
    <t>Demontáž oplechování atiky rš. 650 mm</t>
  </si>
  <si>
    <t>Dtto, ale rš. 500 mm</t>
  </si>
  <si>
    <t>Demontáž oplechování parapetů rš. 340 mm</t>
  </si>
  <si>
    <t>Odstranění PVC vč. soklíků</t>
  </si>
  <si>
    <t>Vybourání parapetů plastových š. do 50 cm</t>
  </si>
  <si>
    <t xml:space="preserve">Demontáž plechových profilů zajištění příček </t>
  </si>
  <si>
    <t>Odsekání obkladů keramických stěn</t>
  </si>
  <si>
    <t>Odsekání vnějších obkladů stěn - sokl</t>
  </si>
  <si>
    <t>Vybourání otvoru ve stropním panelu do 0,09 m2</t>
  </si>
  <si>
    <t>Vybourání otvoru do atiky 35 x 10 cm</t>
  </si>
  <si>
    <t xml:space="preserve">Vybourání mazanin tl. 7,5 cm </t>
  </si>
  <si>
    <t>Příplatek za mazaninu se svař. sítí</t>
  </si>
  <si>
    <t>Dtto, ale podkladního betonu tl. 15 cm</t>
  </si>
  <si>
    <t>Odstranění izolace 2x A 400 H</t>
  </si>
  <si>
    <t>Demontáž betonových zákrytových desek top. kanálu</t>
  </si>
  <si>
    <t>Ubourání zdiva topných kanálů tl. 12,5 cm o 15 cm</t>
  </si>
  <si>
    <t>Dtto, ale ochranných přizívek tl. 10 cm o 20 cm</t>
  </si>
  <si>
    <t>Ubourání stěn žb. šachty o 30 cm</t>
  </si>
  <si>
    <t>Vybourání rámu poklopu šachty</t>
  </si>
  <si>
    <t>Odstranění násypu pod podlahou tl. 15 cm</t>
  </si>
  <si>
    <t>Otlučení vnitřních omítek  stěn 50%</t>
  </si>
  <si>
    <t>Vyvěšení dveřních křídel do 2 m2</t>
  </si>
  <si>
    <t>Dtto, ale nad 2 m2</t>
  </si>
  <si>
    <t>Přerušení ocel. profilú do 2 cm2</t>
  </si>
  <si>
    <t>Vrtání do železobetonu do D 25 mm pro napojení stávající a nové podlahy ocel. výztuží</t>
  </si>
  <si>
    <t>Drobné pomocné bourací práce a pro řemesla dle potřeby - upřesní se dle skutečnosti</t>
  </si>
  <si>
    <t>Svislá doprava suti za 1 podlaží</t>
  </si>
  <si>
    <t>Vnitrostav. doprava do 10 m</t>
  </si>
  <si>
    <t>Vodorovná doprava suti a vyb. hmot do 1 km</t>
  </si>
  <si>
    <t>Poplatek za skládku vyb. hmot a suti</t>
  </si>
  <si>
    <t>Vybourání otvoru v obvodovém panelu 0,0225 m2</t>
  </si>
  <si>
    <t>Bourání keramických dlažeb vč. soklíků</t>
  </si>
  <si>
    <t>Změna stavby před dokončenim</t>
  </si>
  <si>
    <t>96203-2241</t>
  </si>
  <si>
    <t>Vybourání nosné konstrukce střech pro schodiště</t>
  </si>
  <si>
    <t>Vybourání otvorových prvků u schodiště 1.a2-NP</t>
  </si>
  <si>
    <t>Vybourání scodiště a podest</t>
  </si>
  <si>
    <t>Vybourání zábradlí schodiště</t>
  </si>
  <si>
    <t>Odstranění zateplovacího systému</t>
  </si>
  <si>
    <t>Vybourání a demontáž technikých objektů střechy</t>
  </si>
  <si>
    <t>Odstranit podklad stávajícího parkoviště</t>
  </si>
  <si>
    <t>Vybourat stávající asfaltový povrch parkoviště</t>
  </si>
  <si>
    <t>Vybourání chodníku pro pěší</t>
  </si>
  <si>
    <t>Vybourání stávající ho okapového chodníku</t>
  </si>
  <si>
    <t>Odstranění obrubníků</t>
  </si>
  <si>
    <t>Příplatek za dalších 29 km, 29 x 366,62</t>
  </si>
  <si>
    <t>Poplatek za skládku - asf. Pásy, PVC 3,6 t+střecha</t>
  </si>
  <si>
    <t>Zasypání studny</t>
  </si>
  <si>
    <t xml:space="preserve">Odstranění stromů </t>
  </si>
  <si>
    <t>Odstranění křovin</t>
  </si>
  <si>
    <t>Vybourání obvodové stěny 1.NP</t>
  </si>
  <si>
    <t>Vybourání přízdívek a zdí schodiště 1.a2.NP</t>
  </si>
  <si>
    <t>Odstranění otvorových prvků</t>
  </si>
  <si>
    <t>Odstranění nášlapných vrstev vč soklíků</t>
  </si>
  <si>
    <t>Vybourání obvodové stěny 1.NP místnost 19</t>
  </si>
  <si>
    <t>vybourání atiky středové</t>
  </si>
  <si>
    <t>Vybourání atiky nad vchodem a pro nový vstup do 3.NP</t>
  </si>
  <si>
    <t>Řezání asfaltového pláště</t>
  </si>
  <si>
    <t>Venkovní zpevněné plochy</t>
  </si>
  <si>
    <t>Kačírek do okapového chodníčku</t>
  </si>
  <si>
    <t>Zdivo nosné Porotherm 240 mm přístavba</t>
  </si>
  <si>
    <t>Zdivo Porotherm 240 mm atika přístavba</t>
  </si>
  <si>
    <t>Překlady nenosné přístavba</t>
  </si>
  <si>
    <t>Zdivo nosné Porotherm 240 mm nástavba</t>
  </si>
  <si>
    <t>Zdivo nosné Porotherm 300 mm nástavba</t>
  </si>
  <si>
    <t>Překlady nosné 240 mm přístavba</t>
  </si>
  <si>
    <t>Překlady nosné 240 mm nástavba</t>
  </si>
  <si>
    <t>Beton stužujících věnců přístavba</t>
  </si>
  <si>
    <t>Beton železobetonových  překladů nástsvba</t>
  </si>
  <si>
    <t>Výstuž překladů nástavba</t>
  </si>
  <si>
    <t>Bednění překladů-zřízení nástavba</t>
  </si>
  <si>
    <t>Bednění překladů-odstranění nástavba</t>
  </si>
  <si>
    <t>Beton stužujících věnců nástavba</t>
  </si>
  <si>
    <t>Výstuž stužujících věnců přístavba</t>
  </si>
  <si>
    <t>Výstuž stužujících věnců nástavba</t>
  </si>
  <si>
    <t>Bednění stužujících věnců-zřízení přístavba</t>
  </si>
  <si>
    <t>Bednění stužujících věnců-odstranění přístavba</t>
  </si>
  <si>
    <t>Bednění stužujících věnců-zřízení nástavba</t>
  </si>
  <si>
    <t>Bednění stužujících věnců-odstranění nástavba</t>
  </si>
  <si>
    <t>Příčka Porotherm 115 mm nástavba</t>
  </si>
  <si>
    <t>Překlady nenosné nástavba</t>
  </si>
  <si>
    <t>Zdivo nosné Porotherm 365 mm nástavba</t>
  </si>
  <si>
    <t>Štěrkopískový podsyp vč.štěrkopísku přístavba</t>
  </si>
  <si>
    <t>Beton základové desky přístavba</t>
  </si>
  <si>
    <t>Výstuž základové desky přístavba</t>
  </si>
  <si>
    <t>Bednění základové desky-zřízení přístavba</t>
  </si>
  <si>
    <t>Bednění základové desky-odstranění přístavba</t>
  </si>
  <si>
    <t>Penetrace základ.desky přístavba</t>
  </si>
  <si>
    <t>Hydroizolace modifikovaný pás přístavba</t>
  </si>
  <si>
    <t>Tepelná izolace-pěnobeton 300 kg/m3 100 mm přístavba</t>
  </si>
  <si>
    <t>Separační vrstva přístavba</t>
  </si>
  <si>
    <t>Tepelná izolace-pěnobeton 300 kg/m3 90 mm nástavba</t>
  </si>
  <si>
    <t>Separační vrstva nástavba</t>
  </si>
  <si>
    <t>Protikročejová pěnová podložka-Miralon 5 mm nástavba</t>
  </si>
  <si>
    <t>Podkladní beton 50 mm přístavba</t>
  </si>
  <si>
    <t>Hloubení nezapažených jam (patek)přístavba a požár schodiště</t>
  </si>
  <si>
    <t>Výstuž základových patek přístavba a požár.schodiště</t>
  </si>
  <si>
    <t>SDK podhled-děrovaný akustický 15 mm přístavba a nástavba</t>
  </si>
  <si>
    <t>Parozábrana přístavba a nástavba</t>
  </si>
  <si>
    <t>Omítka nová štuková na keram. Zdivu nástavba</t>
  </si>
  <si>
    <t>Omítka nová štuková na keram. Zdivu přístavba</t>
  </si>
  <si>
    <t>632441111</t>
  </si>
  <si>
    <t>632441112</t>
  </si>
  <si>
    <t>Hydroizolační stěrka přístavba</t>
  </si>
  <si>
    <t>Hydroizolační stěrka nástavba</t>
  </si>
  <si>
    <t>711212001</t>
  </si>
  <si>
    <t>Montáž lešení</t>
  </si>
  <si>
    <t>Pronájem lešení 4 měs</t>
  </si>
  <si>
    <t>Vyčištění objektu po dokončení prací nástavba a přístavba</t>
  </si>
  <si>
    <t>Upravy povrchů vnější nástavba a přístavba</t>
  </si>
  <si>
    <t>KZS MV 160 mm zakončení lepidlem s tkaninou nástavba</t>
  </si>
  <si>
    <t>Rošt pod deskový obklad nástavba</t>
  </si>
  <si>
    <t>Rošt pod deskový obklad přístavba</t>
  </si>
  <si>
    <t>KZS ostění EPS tl. 3 cm ukončený lepidlem s tkaninou nástavba</t>
  </si>
  <si>
    <t>KZS ostění EPS tl. 3 cm ukončený lepidlem s tkaninou přístavba</t>
  </si>
  <si>
    <t>Montáž keramických dlažeb vnitřních lepením do tmelu  dle výběru investora přístavba</t>
  </si>
  <si>
    <t>M+D penetrace podkladu přístavba</t>
  </si>
  <si>
    <t>Montáž pásů PVC lepením přístavba</t>
  </si>
  <si>
    <t>Penetrace podkladu přístavba</t>
  </si>
  <si>
    <t>Úprava soklíků v rozích přístavba</t>
  </si>
  <si>
    <t>Montáž keramických dlažeb vnitřních lepením do tmelu  dle výběru investora nástavba</t>
  </si>
  <si>
    <t>M+D penetrace podkladu nástavba</t>
  </si>
  <si>
    <t>Montáž pásů PVC lepením nástavba</t>
  </si>
  <si>
    <t>Penetrace podkladu nástavba</t>
  </si>
  <si>
    <t>Úprava soklíků v rozích nástavba</t>
  </si>
  <si>
    <t>Montáž keramických obkladů vnitřních stěn lepením do tmelu vč. rohových lišt nástavba</t>
  </si>
  <si>
    <t>Příplatek za spárovací hmotu nástavba</t>
  </si>
  <si>
    <t>Montáž keramických obkladů vnitřních stěn lepením do tmelu vč. rohových lišt přístavba</t>
  </si>
  <si>
    <t>Příplatek za spárovací hmotu přístavba</t>
  </si>
  <si>
    <t>Tepelná izolace MV mezi ocel vaznice 200 mm nástavaba</t>
  </si>
  <si>
    <t>Tepelná izolace MV mezi krokvemi 180 mm nástavaba</t>
  </si>
  <si>
    <t>Tepelná izolace MV mezi ocel vaznice 200 mm přístavba</t>
  </si>
  <si>
    <t>Konstrukce střechy</t>
  </si>
  <si>
    <t>kg</t>
  </si>
  <si>
    <t>OSB desky 25 mm nástavba</t>
  </si>
  <si>
    <t>Montáž záklopu z OSB desek nástavba</t>
  </si>
  <si>
    <t>Střešní folie PVC vč montáže nástavba</t>
  </si>
  <si>
    <t>Ocelová konstrukce krovu s podpěrnými sloupy a patkami přístavba</t>
  </si>
  <si>
    <t>Betonová zálivka stropu 50 mm přístavba</t>
  </si>
  <si>
    <t>Tepelná izolace XPS 220 mm přístavba</t>
  </si>
  <si>
    <t>Montáž TI 2 vrstvy</t>
  </si>
  <si>
    <t>Betonová mazanina ve spádu 40-120 mm přístavba</t>
  </si>
  <si>
    <t>Střešní folie PVC vč montáže přístavba</t>
  </si>
  <si>
    <t>Schodiště</t>
  </si>
  <si>
    <t>430321314</t>
  </si>
  <si>
    <t>Montáž TI mezi vaznice  nástavba</t>
  </si>
  <si>
    <t>Montáž TI mezi vaznice  přístavba</t>
  </si>
  <si>
    <t>Monáž TI mezi krokvemi nástavba</t>
  </si>
  <si>
    <t>Příplatek za každých dalších 5 m, 6x528,82</t>
  </si>
  <si>
    <t>Odstranění střešního pláště komplet</t>
  </si>
  <si>
    <t>Stavební úpravy ZŠ</t>
  </si>
  <si>
    <t>Konstrukce vodorovné</t>
  </si>
  <si>
    <t>SDK oidhled-minerální vlna 40 mm 12,5 mmpřístava a nástavba</t>
  </si>
  <si>
    <t>Bourání SDK-stužení stropu 2.NP</t>
  </si>
  <si>
    <t>SDK podhled-stužení stropů</t>
  </si>
  <si>
    <t>SDK kastlík kolem konstrukce stužení stropů</t>
  </si>
  <si>
    <t>Zrcedlo nad umyvadlem 600y800 mm</t>
  </si>
  <si>
    <t>Montáž dřevěných vázaných konstrukcí nástavba</t>
  </si>
  <si>
    <t>Dřevěnné krokve nástavba 80x180</t>
  </si>
  <si>
    <t>Dřevěnné lepené vazníky 140x500 mm</t>
  </si>
  <si>
    <t>Spojovací materiál</t>
  </si>
  <si>
    <t>Anglické dvorky-zasypání</t>
  </si>
  <si>
    <t>Beton podkladní základových patek a pasů přístavba a požár.schodiště</t>
  </si>
  <si>
    <t>Bednění základových pasů oboustranné-zřízení</t>
  </si>
  <si>
    <t>Bednění základových pasů oboustranné-odstranění</t>
  </si>
  <si>
    <t>Bednění základových patek čtyrhranné přístavba a požár.schodiště-zřízení</t>
  </si>
  <si>
    <t>Bednění základových patek čtyřhranné přístavba a požár.schodiště-odsranění</t>
  </si>
  <si>
    <t>Beton základových patek a pasů přístavba a požár.schodiště</t>
  </si>
  <si>
    <t>Trapézový plech</t>
  </si>
  <si>
    <t>Zpětný zásyp základových konstrukcí</t>
  </si>
  <si>
    <t>Okno plastové probarvené O1b 1150x3035</t>
  </si>
  <si>
    <t>Okno plastové probarvené O2 980x2050</t>
  </si>
  <si>
    <t>Okno plastové probarvené O3 2800x2050</t>
  </si>
  <si>
    <t>Okno plastové probarvené O5 3250x2240</t>
  </si>
  <si>
    <t>Okno plastové probarvené O6 3250x2240</t>
  </si>
  <si>
    <t>Okno plastové probarvené O7 3250x2125</t>
  </si>
  <si>
    <t>Okno plastové probarvené O8 3250x2125</t>
  </si>
  <si>
    <t>Okno plastové probarvené O9 6000x2170</t>
  </si>
  <si>
    <t>Okno plastové probarvené O10a 1200x2170</t>
  </si>
  <si>
    <t>Okno plastové probarvené O11a 3250x2125</t>
  </si>
  <si>
    <t>Okno plastové probarvené O12 3250x2125</t>
  </si>
  <si>
    <t>Okno plastové probarvené O10b 1200x2170</t>
  </si>
  <si>
    <t>Střesní světlík O14 1200x1200 neotvíravý</t>
  </si>
  <si>
    <t>Střesní světlík O14 1200x1200 neotvíraví</t>
  </si>
  <si>
    <t>Okno plastové probarvené O4 660x2050</t>
  </si>
  <si>
    <t>Vstupní dveře plastové probarvené O13 1200x3000</t>
  </si>
  <si>
    <t>Přechodová lišta</t>
  </si>
  <si>
    <t>KZS MV 160 mm zakončení lepidlem s tkaninou přístavba</t>
  </si>
  <si>
    <t>Obklad deskami Corten ocel plech 5 mm nástavba</t>
  </si>
  <si>
    <t>Obklad ostění deskami Corten ocel plech 5 mm nástavba</t>
  </si>
  <si>
    <t>Obklad ostění deskami Corten ocel plech 5 mm stávající objekt</t>
  </si>
  <si>
    <t>Obklad deskami Corten ocel plech 5 mm stávající objekt</t>
  </si>
  <si>
    <t>Obklad deskami Corten ocel plech 5 mm krček přístavby</t>
  </si>
  <si>
    <t>Rošt pod deskový obklad stávajícíbobjekt</t>
  </si>
  <si>
    <t>139711101R00</t>
  </si>
  <si>
    <t>151201101R00</t>
  </si>
  <si>
    <t>151201111R00</t>
  </si>
  <si>
    <t>175101001RT2</t>
  </si>
  <si>
    <t>161101101R00</t>
  </si>
  <si>
    <t>174101102R00</t>
  </si>
  <si>
    <t>174101105R00</t>
  </si>
  <si>
    <t>162 201210R00</t>
  </si>
  <si>
    <t>162201203R00</t>
  </si>
  <si>
    <t>167101201R00</t>
  </si>
  <si>
    <t>167101101R00</t>
  </si>
  <si>
    <t>162701105R00</t>
  </si>
  <si>
    <t>162701109R00</t>
  </si>
  <si>
    <t>171201101R00</t>
  </si>
  <si>
    <t>139711111R00</t>
  </si>
  <si>
    <t>174 101108R00</t>
  </si>
  <si>
    <t>174 101109R00</t>
  </si>
  <si>
    <t>274321321R00</t>
  </si>
  <si>
    <t>311238123R00</t>
  </si>
  <si>
    <t>342248141R00</t>
  </si>
  <si>
    <t>342255024R00</t>
  </si>
  <si>
    <t>342255028R00</t>
  </si>
  <si>
    <t>346275113R00</t>
  </si>
  <si>
    <t>342948111R00</t>
  </si>
  <si>
    <t>317121047R00</t>
  </si>
  <si>
    <t>317145316R00</t>
  </si>
  <si>
    <t>317168112R00</t>
  </si>
  <si>
    <t>342012121R00</t>
  </si>
  <si>
    <t>416023131R00</t>
  </si>
  <si>
    <t>342264098RT2</t>
  </si>
  <si>
    <t>602012131R00</t>
  </si>
  <si>
    <t>612481211RT2</t>
  </si>
  <si>
    <t>612421637R00</t>
  </si>
  <si>
    <t>612421431R00</t>
  </si>
  <si>
    <t>611421331R00</t>
  </si>
  <si>
    <t>612471411R00</t>
  </si>
  <si>
    <t>611471411R00</t>
  </si>
  <si>
    <t>612409991R00</t>
  </si>
  <si>
    <t>622422211R00</t>
  </si>
  <si>
    <t>622311134R00</t>
  </si>
  <si>
    <t>622311524R00</t>
  </si>
  <si>
    <t>622311521R00</t>
  </si>
  <si>
    <t>622311519R00</t>
  </si>
  <si>
    <t>622311011R00</t>
  </si>
  <si>
    <t>622311153R00</t>
  </si>
  <si>
    <t>620411135R00</t>
  </si>
  <si>
    <t>631313511R00</t>
  </si>
  <si>
    <t>631312511R00</t>
  </si>
  <si>
    <t>632451053R00</t>
  </si>
  <si>
    <t>631319171R00</t>
  </si>
  <si>
    <t>631362021R00</t>
  </si>
  <si>
    <t>631571003R00</t>
  </si>
  <si>
    <t>642942111RT2</t>
  </si>
  <si>
    <t>642942111RT4</t>
  </si>
  <si>
    <t>642942111RT5</t>
  </si>
  <si>
    <t>642942221RT4</t>
  </si>
  <si>
    <t>642942211R00</t>
  </si>
  <si>
    <t>641941412R00</t>
  </si>
  <si>
    <t>648991113RT2</t>
  </si>
  <si>
    <t>648991113RT6</t>
  </si>
  <si>
    <t>952901111R00</t>
  </si>
  <si>
    <t>941955102R00</t>
  </si>
  <si>
    <t>941941111R00</t>
  </si>
  <si>
    <t>941941841R00</t>
  </si>
  <si>
    <t>941955001R00</t>
  </si>
  <si>
    <t>941955101R00</t>
  </si>
  <si>
    <t>953941211R00</t>
  </si>
  <si>
    <t>953942421R00</t>
  </si>
  <si>
    <t>953941119R00</t>
  </si>
  <si>
    <t>711111002RZ1</t>
  </si>
  <si>
    <t>711112001RZ1</t>
  </si>
  <si>
    <t>71 212911R00</t>
  </si>
  <si>
    <t>711212912R00</t>
  </si>
  <si>
    <t>711212911R00</t>
  </si>
  <si>
    <t>996887143</t>
  </si>
  <si>
    <t>996887123</t>
  </si>
  <si>
    <t>764410350R00</t>
  </si>
  <si>
    <t>766661112R00</t>
  </si>
  <si>
    <t>766661122R00</t>
  </si>
  <si>
    <t>766661132R00</t>
  </si>
  <si>
    <t>996884321</t>
  </si>
  <si>
    <t>771575105R00</t>
  </si>
  <si>
    <t>771475014R00</t>
  </si>
  <si>
    <t>771579793R00</t>
  </si>
  <si>
    <t>711101210RT2</t>
  </si>
  <si>
    <t>77 579793R00</t>
  </si>
  <si>
    <t>998776123</t>
  </si>
  <si>
    <t>781475112R00</t>
  </si>
  <si>
    <t>781479705R00</t>
  </si>
  <si>
    <t>781101210RT2</t>
  </si>
  <si>
    <t>998675234</t>
  </si>
  <si>
    <t>766521100R00</t>
  </si>
  <si>
    <t>766101115R00</t>
  </si>
  <si>
    <t>766101121RT2</t>
  </si>
  <si>
    <t>766421110RV1</t>
  </si>
  <si>
    <t>766422210R00</t>
  </si>
  <si>
    <t>998776543</t>
  </si>
  <si>
    <t>784432271R00</t>
  </si>
  <si>
    <t>784402801R00</t>
  </si>
  <si>
    <t>783812100R00</t>
  </si>
  <si>
    <t>78 521001R00</t>
  </si>
  <si>
    <t>783225100R00</t>
  </si>
  <si>
    <t>998456788</t>
  </si>
  <si>
    <t>962031133R00</t>
  </si>
  <si>
    <t>962031132R00</t>
  </si>
  <si>
    <t>962032231R00</t>
  </si>
  <si>
    <t>968072455R00</t>
  </si>
  <si>
    <t>968072456R00</t>
  </si>
  <si>
    <t>764430850R00</t>
  </si>
  <si>
    <t>764430840R00</t>
  </si>
  <si>
    <t>764410850R00</t>
  </si>
  <si>
    <t>776511810R00</t>
  </si>
  <si>
    <t>968096002R00</t>
  </si>
  <si>
    <t>978059531R00</t>
  </si>
  <si>
    <t>978059631R00</t>
  </si>
  <si>
    <t>971052241R00</t>
  </si>
  <si>
    <t>972054241R00</t>
  </si>
  <si>
    <t>971052331R00</t>
  </si>
  <si>
    <t>965081713R00</t>
  </si>
  <si>
    <t>965042141RT3</t>
  </si>
  <si>
    <t>965049111R00</t>
  </si>
  <si>
    <t>965042231R00</t>
  </si>
  <si>
    <t>711140202R00</t>
  </si>
  <si>
    <t>963015111R00</t>
  </si>
  <si>
    <t>962031135R00</t>
  </si>
  <si>
    <t>96201133R00</t>
  </si>
  <si>
    <t>962052211R00</t>
  </si>
  <si>
    <t>976085411R00</t>
  </si>
  <si>
    <t>965082933RT1</t>
  </si>
  <si>
    <t>678013161R00</t>
  </si>
  <si>
    <t>978011141R00</t>
  </si>
  <si>
    <t>968061125R00</t>
  </si>
  <si>
    <t>968061126R00</t>
  </si>
  <si>
    <t>9660-9861R00</t>
  </si>
  <si>
    <t>970051025R00</t>
  </si>
  <si>
    <t>979011111R00</t>
  </si>
  <si>
    <t>979082111R00</t>
  </si>
  <si>
    <t>979082121R00</t>
  </si>
  <si>
    <t>979081111R00</t>
  </si>
  <si>
    <t>979081121R00</t>
  </si>
  <si>
    <t>342012543R00</t>
  </si>
  <si>
    <t>622314732</t>
  </si>
  <si>
    <t>622314928</t>
  </si>
  <si>
    <t>Pol-65</t>
  </si>
  <si>
    <t>622314748</t>
  </si>
  <si>
    <t>632442251</t>
  </si>
  <si>
    <t>633433562</t>
  </si>
  <si>
    <t>632544721</t>
  </si>
  <si>
    <t>632676332</t>
  </si>
  <si>
    <t>998776554</t>
  </si>
  <si>
    <t>Montáž dveřních křídel kompletizovaných šířky do  100 cm</t>
  </si>
  <si>
    <t>963158764R00</t>
  </si>
  <si>
    <t>762332120</t>
  </si>
  <si>
    <t>762332130</t>
  </si>
  <si>
    <t>762341220</t>
  </si>
  <si>
    <t>6762395000</t>
  </si>
  <si>
    <t>721371801</t>
  </si>
  <si>
    <t>631312511</t>
  </si>
  <si>
    <t>631313511</t>
  </si>
  <si>
    <t>Gajgr</t>
  </si>
  <si>
    <t>764430250R00</t>
  </si>
  <si>
    <t>76445420O</t>
  </si>
  <si>
    <t>Invalidní plošina-odhad</t>
  </si>
  <si>
    <t>Čistící rohožka na čištění obuvi-vnitřní 3200x3600 mm</t>
  </si>
  <si>
    <t>Čistící rohožka na čištění obuvi-vnitřní 3200x1780 mm</t>
  </si>
  <si>
    <t>Čistící rohožka na čištění obuvi-vnitřní 1000x1730 mm</t>
  </si>
  <si>
    <t>Čistící rohožka na čištění obuvi-vnitřní 3250x2015 mm</t>
  </si>
  <si>
    <t>Čistící rohožka na čištění obuvi-venk.3200x3600 mm</t>
  </si>
  <si>
    <t>Čistící rohožka na čištění obuvi-venk.3200x1780 mm</t>
  </si>
  <si>
    <t>Čistící rohožka na čištění obuvi-venk.3250x2015 mm</t>
  </si>
  <si>
    <t>Čistící rohožka na čištění obuvi-venk.1000x1730 mm</t>
  </si>
  <si>
    <t>764410351R00</t>
  </si>
  <si>
    <t>764410352R00</t>
  </si>
  <si>
    <t>764430263R00</t>
  </si>
  <si>
    <t>Obklad deskami CETRIS 6 mm přístavba</t>
  </si>
  <si>
    <t>Obklad ostění deskami CETRIS 6 mm přístavba</t>
  </si>
  <si>
    <t xml:space="preserve">Pažení patek-zřízení </t>
  </si>
  <si>
    <t>Pažení patek-odstronění</t>
  </si>
  <si>
    <t xml:space="preserve">M+D skříněk šatnových 2dvou dveřových na soklu včetně osazení, </t>
  </si>
  <si>
    <t>Střesní světlík O15a 1200x1200 El..ovládání PO 30 min</t>
  </si>
  <si>
    <t>Úprava fasády po doplnění žaluzií v učebnách 27 a 46</t>
  </si>
  <si>
    <t>D+M geotextílie 500g/m2</t>
  </si>
  <si>
    <t>D+M kačírek na střechu přístavby</t>
  </si>
  <si>
    <t>Malby stěn a stropů vč. penetrace,barva dle výběru investora nástavba</t>
  </si>
  <si>
    <t>Malby stěn a stropů vč. penetrace, barva dle výběru investorapřístavba</t>
  </si>
  <si>
    <t>Obrubník zahradní 1000x250x50</t>
  </si>
  <si>
    <t>Montáž obrubníků do betonového lože</t>
  </si>
  <si>
    <t>Parkovací stání na zpevněné ploše betonová zámková dlažba 80 mm</t>
  </si>
  <si>
    <t>Pokládka dlažby 80 mm</t>
  </si>
  <si>
    <t>Odebrání zeminy pro zpevněné plochy</t>
  </si>
  <si>
    <t>Vodorovné značení</t>
  </si>
  <si>
    <t>Svislé znacení</t>
  </si>
  <si>
    <t>Výkop pro dešťovou kanalizaci a plynovou přípojku</t>
  </si>
  <si>
    <t>Potrubí dešťové kanalizace 150 mm</t>
  </si>
  <si>
    <t>Geotextílie však.jímky</t>
  </si>
  <si>
    <t>Zpětný zásyp dešťové kanalizace</t>
  </si>
  <si>
    <t>Kanalizační vposť</t>
  </si>
  <si>
    <t>Vsakovací žebro 0,8x1x6 m</t>
  </si>
  <si>
    <t>Výkop pro vsakovací žebro</t>
  </si>
  <si>
    <t>174101101R00</t>
  </si>
  <si>
    <t>430361821</t>
  </si>
  <si>
    <t>431351121</t>
  </si>
  <si>
    <t>431351122</t>
  </si>
  <si>
    <t>431351128</t>
  </si>
  <si>
    <t>431351129</t>
  </si>
  <si>
    <t>Montáž keramických dlažeb vnitřních lepením do tmelu  dle výběru investora Schodiště podesty</t>
  </si>
  <si>
    <t>Schodišťové konstrukcs železobeton C20/25 podesty</t>
  </si>
  <si>
    <t>Výstuž schodišťových konstrukcí podesty</t>
  </si>
  <si>
    <t>Bednění podest přímočarých-zřízení podesty</t>
  </si>
  <si>
    <t>Bednění podest přímočarých-odstranění podesty</t>
  </si>
  <si>
    <t>Příplatek za podpěrnou konstrukci-zřízení podesty</t>
  </si>
  <si>
    <t>Příplatek za podpěrnou konstrukci-odstranění podesty</t>
  </si>
  <si>
    <t>Schodišťě hlavní prefabrikované povrchová úprava teraso 4,5 ramene</t>
  </si>
  <si>
    <t>Ocelová konstrukce-stužení stropu I 220 mm 69,6 m základ.nátěr</t>
  </si>
  <si>
    <t>Ocelová konstrukce krovu s podpěrnými sloupy,patkami a ocelovými vazniceminástavba základní nátěr</t>
  </si>
  <si>
    <t>451137777</t>
  </si>
  <si>
    <t>451137788</t>
  </si>
  <si>
    <t>596215020</t>
  </si>
  <si>
    <t>596215030</t>
  </si>
  <si>
    <t>Chránička plynové přípojky 100 mm</t>
  </si>
  <si>
    <t>953942422R00</t>
  </si>
  <si>
    <t>Výlez na střechu 35x35x3 mm</t>
  </si>
  <si>
    <t>766492100</t>
  </si>
  <si>
    <t>766492111</t>
  </si>
  <si>
    <t>766492102</t>
  </si>
  <si>
    <t>711112121RZ1</t>
  </si>
  <si>
    <t>434100001</t>
  </si>
  <si>
    <t>762300012</t>
  </si>
  <si>
    <t>762300022</t>
  </si>
  <si>
    <t>55350607</t>
  </si>
  <si>
    <t>60726014</t>
  </si>
  <si>
    <t>59247923</t>
  </si>
  <si>
    <t>714111201</t>
  </si>
  <si>
    <t>59248034</t>
  </si>
  <si>
    <t>59248035</t>
  </si>
  <si>
    <t>59217335</t>
  </si>
  <si>
    <t>57713211</t>
  </si>
  <si>
    <t>914001111</t>
  </si>
  <si>
    <t>915491211</t>
  </si>
  <si>
    <t>58331605</t>
  </si>
  <si>
    <t>Dodávka PVC dle výběru investora, x 1,1s atestem pro školní potřeby</t>
  </si>
  <si>
    <t>611600510</t>
  </si>
  <si>
    <t>611600511</t>
  </si>
  <si>
    <t>611600512</t>
  </si>
  <si>
    <t>611600513</t>
  </si>
  <si>
    <t>611600514</t>
  </si>
  <si>
    <t>611600515</t>
  </si>
  <si>
    <t>611600516</t>
  </si>
  <si>
    <t>611600517</t>
  </si>
  <si>
    <t>611600518</t>
  </si>
  <si>
    <t>611600519</t>
  </si>
  <si>
    <t>611600520</t>
  </si>
  <si>
    <t>611600530</t>
  </si>
  <si>
    <t>611600531</t>
  </si>
  <si>
    <t>611600532</t>
  </si>
  <si>
    <t>611600533</t>
  </si>
  <si>
    <t>Výkop pro elektro přeložku</t>
  </si>
  <si>
    <t>Obsyp vedení pískem 0-22</t>
  </si>
  <si>
    <t>Venkovní parapety z  TtZn plechu rš. 265 mm K1a</t>
  </si>
  <si>
    <t>Venkovní parapety z  TtZn plechu rš. 285 mm K1b</t>
  </si>
  <si>
    <t>Venkovní parapety z  TtZn plechu rš. 285 mm K1c</t>
  </si>
  <si>
    <t>Venkovní parapety francouzkých oken TtZn rš. 245 K2</t>
  </si>
  <si>
    <t>Oplechuvání soklu z TtZn plechu rš.240 mm K3</t>
  </si>
  <si>
    <t>0plechovámí stávající atiky z TtZn plechu rš.315 mm K4b</t>
  </si>
  <si>
    <t>Oplechování atiky střechy z TtZn plechu rš.250 mm K5</t>
  </si>
  <si>
    <t>Oplechování okapní hrany z TtZn plechu řš.250 mm K6</t>
  </si>
  <si>
    <t>Okapové žlaby hranaté  z TtZn plechu hranatý rš.300 mm K7</t>
  </si>
  <si>
    <t>Svod čtvercoví 100x100 z TtZn plechu rš.450 mm K8</t>
  </si>
  <si>
    <t>Oplechování atiky střechy z TtZn plechu rš.795 mm K9</t>
  </si>
  <si>
    <t>Oplechování úžlabí zTtZn plechu rš.250 mm K10</t>
  </si>
  <si>
    <t>Okapové žlaby hranaté  z TtZn plechu hranatý rš.210 mm K12</t>
  </si>
  <si>
    <t>Svod čtvercoví 70x70 z TtZn plechu rš.330 mm K13</t>
  </si>
  <si>
    <t>Oplechování světlíku 1,4x1,4 z TtZn plechu K15a</t>
  </si>
  <si>
    <t>Oplechování světlíku 1x1z TtZn plechu K15b</t>
  </si>
  <si>
    <t>Polechování prostupů z TtZn plechu K16</t>
  </si>
  <si>
    <t>Nerezový komín napojený na stávající kouřovod 3 m K17</t>
  </si>
  <si>
    <t>Vnitřní parapety lamino bílé T1</t>
  </si>
  <si>
    <t>Práh dub 900 mm TS</t>
  </si>
  <si>
    <t>Dřevěnné schodišťové madlo 50x50 mm T3</t>
  </si>
  <si>
    <t>Stínící lamely střešního světlíku 2400x2400 mm T5a</t>
  </si>
  <si>
    <t>Stínící lamely střešního světlíku 2400x7600 mm T5b</t>
  </si>
  <si>
    <t>Ocelové zábradlí vnitřního schodiště konstrukce pro pojezd invalidní plošiny povrch.úprava comaxit Z2</t>
  </si>
  <si>
    <t>Zábradlí francouzkého okna 960x730 mm Z1</t>
  </si>
  <si>
    <t>Držák antény Z4</t>
  </si>
  <si>
    <t>Posuvný stínící panel 3750x3000 mm Z5a</t>
  </si>
  <si>
    <t>Posuvný stínící panel 3750x2170 mm Z5b</t>
  </si>
  <si>
    <t>Předokenní želuzie 6000x2170 mm el.pohon Z6</t>
  </si>
  <si>
    <t>Předokenní želuzie 3900x2170 mm el.pohon Z6</t>
  </si>
  <si>
    <t>Předokenní želuzie 3000x2170 mm el.pohon Z6</t>
  </si>
  <si>
    <t>Předokenní želuzie 1200x2170 mm el.pohon Z6</t>
  </si>
  <si>
    <t>Venkovní ocelové schodiště povrch.úprava žár.zinkováno Z14</t>
  </si>
  <si>
    <t>Schodiště ocelové ůnikové z jídelny na trávník povrch.úprava žár.zinkováno Z11</t>
  </si>
  <si>
    <t>Žebřík na střechu povrch.úprava žár.zinkováno Z13</t>
  </si>
  <si>
    <t>Lemování rampy na opěrných zdech povrch.úprava žár.zinkováno Z12</t>
  </si>
  <si>
    <t xml:space="preserve">Okno plastové probarvené O1a 1150x3035 </t>
  </si>
  <si>
    <t>Interiérové dveře dřevěnné vč.obložek a kování 900x1970 D1</t>
  </si>
  <si>
    <t>Interiérové dveře dřevěnné vč.obložek a kování 800x1970 D2</t>
  </si>
  <si>
    <t>Interiérové dveře dřevěnné vč.obložek a kování 700x2100 D3</t>
  </si>
  <si>
    <t>Interiérové dveře dřevěnné vč.obložek a kování 600x2100 D4</t>
  </si>
  <si>
    <t>Interiérové dveře dřevěnné vč.obložek a kování 1000x1970 D5</t>
  </si>
  <si>
    <t>Interiérové dveře dřevěnné vč.obložek a kování 1800x1970 D6</t>
  </si>
  <si>
    <t>Interiérové dveře dřevěnné vč.obložek a kování 1800x2700 posuvné D7</t>
  </si>
  <si>
    <t>Interiérové dveře dřevěnné vč.obložek a kování 800x1970 posuvné D8</t>
  </si>
  <si>
    <t>Interiérové dveře dřevěnné vč.obložek a kování 1000x1970 D9</t>
  </si>
  <si>
    <t>Interiérové dveře dřevěnné vč.obložek a kování 3250x1970 požární se samozavíračem D10</t>
  </si>
  <si>
    <t>Interiérové dveře dřevěnné vč.obložek a kování 3250x1970 požární se samozavíračem D11</t>
  </si>
  <si>
    <t>Interiérové dveře dřevěnné vč.obložek a kování 1800x1970 požární se samozavíračem D12</t>
  </si>
  <si>
    <t>Anhydritový potěr třída-20 35 mm přístavba</t>
  </si>
  <si>
    <t>Anhydritový potěr třída-20 30 mm nástavba</t>
  </si>
  <si>
    <t>998776573</t>
  </si>
  <si>
    <t>Příplatek za spárovací hmotu,  nástavba</t>
  </si>
  <si>
    <t>M+D soklíků, nástavba</t>
  </si>
  <si>
    <t>Dodávka keramických dlažeb vnitřních protiskluzných,    nástavba</t>
  </si>
  <si>
    <t>Příplatek za spárovací hmotu, přístavba</t>
  </si>
  <si>
    <t>M+D soklíků, přístavba</t>
  </si>
  <si>
    <t>M+D soklíků,  schodiště podesty</t>
  </si>
  <si>
    <t xml:space="preserve">Příplatek za spárovací hmotu, </t>
  </si>
  <si>
    <t xml:space="preserve">M+D soklíků, </t>
  </si>
  <si>
    <t xml:space="preserve">Dodávka keramických dlažeb vnitřních protiskluzných,   </t>
  </si>
  <si>
    <t xml:space="preserve">M+D penetrace podkladu </t>
  </si>
  <si>
    <t>Dodávka keramických obkladů dle výběru investora,  nástavba</t>
  </si>
  <si>
    <t>Dodávka keramických obkladů dle výběru investora,  přístavba</t>
  </si>
  <si>
    <t>Dodávka keramických dlažeb vnitřních protiskluzných,    schodiště podesty</t>
  </si>
  <si>
    <t>Dodávka keramických dlažeb vnitřních protiskluzných,    přístavba</t>
  </si>
  <si>
    <t>M+D soklíků z měkčeného PVC,  přístavba</t>
  </si>
  <si>
    <t>M+D soklíků z měkčeného PVC, nástavba</t>
  </si>
  <si>
    <t>Dodávka PVC Marmoleum dle výběru investora,  přístavba s atestem pro školní potřeby</t>
  </si>
  <si>
    <t>Dodávka PVC Marmoleum dle výběru investora,  nástavba s atestem pro školní potřeby</t>
  </si>
  <si>
    <t>Příčky Porotherm 65 mm přástavba</t>
  </si>
  <si>
    <t>Příčka Porotherm 65 mm nástavba</t>
  </si>
  <si>
    <t>Montáž dveřních křídel kompletizovaných šířky do80 cm</t>
  </si>
  <si>
    <t>Dtto,ale nad 80 cm</t>
  </si>
  <si>
    <t>Dtto,ale dvoukřídlích do 160 cm</t>
  </si>
  <si>
    <t>Dodávka dveří vnitřních laminátových  600x1970 mm vč kování a mřížky elox</t>
  </si>
  <si>
    <t>Dtto,ale bez mřížky</t>
  </si>
  <si>
    <t>Dtto,ale 800x1970 mm s mřížkou</t>
  </si>
  <si>
    <t>Dtto,ale 800x1970 mm bez mřížky</t>
  </si>
  <si>
    <t>Dtto,ale 1250x1970 mm</t>
  </si>
  <si>
    <t>Dtto,ale 900x1970 mm</t>
  </si>
  <si>
    <t>Dtto,aledveří dvoukřídlích 1600x1970 mm protipožárnich prosklených</t>
  </si>
  <si>
    <t>611600508</t>
  </si>
  <si>
    <t>611600509</t>
  </si>
  <si>
    <t>Akustický obklad stěn místnost č.34 obklad od 1,4 m</t>
  </si>
  <si>
    <t>KZS MV 200 mm zakončený omítkou</t>
  </si>
  <si>
    <t>Podklad pod asfalt.plochu kamenivo 16-64 150 mm</t>
  </si>
  <si>
    <t>Podklad pod asfalt.plochu kamenivo 8-16 100 mm</t>
  </si>
  <si>
    <t>Podklad pod asfalt.plochu kamenivo 4-8 30 mm</t>
  </si>
  <si>
    <t>Asfaltová živice 50 mm</t>
  </si>
  <si>
    <t>Geotextílie okapový chodník</t>
  </si>
  <si>
    <t>Násyp-štěrkodrť</t>
  </si>
  <si>
    <t>Chodníky pro pěší betonová zámková dlažba 80 mm</t>
  </si>
  <si>
    <t>Drcené kamenivo frakce 16-64 150 mm</t>
  </si>
  <si>
    <t>Drcené kamenivo frakce 8-16 100 mm</t>
  </si>
  <si>
    <t>Drcené kamenivo frakce 4-8 30 mm</t>
  </si>
  <si>
    <t>0dhad</t>
  </si>
  <si>
    <t>Množství</t>
  </si>
  <si>
    <t>Cena/MJ</t>
  </si>
  <si>
    <t>Celkem kč</t>
  </si>
  <si>
    <t>Mytí stolního nádobí</t>
  </si>
  <si>
    <t>Stůl nerez s otvorem a nádobou na odpad 550x400x850</t>
  </si>
  <si>
    <t>Deska parapetní nerez odklápěcí 800x500x40</t>
  </si>
  <si>
    <t>Stůl vstupní k myčce nerez s dřezem 400x400 a oplachovou sprchou, vč. rošt. Police 1200x700x850</t>
  </si>
  <si>
    <t>Myčka stolního nádobí vč. sady košů 670x755x1570</t>
  </si>
  <si>
    <t>Stůl výstupní k myčce nerez vč. roštové police600x700x850</t>
  </si>
  <si>
    <t>Stůl mycí nerez otevřený s policí, 1x velkokap. dřezem 1000x400x250,  1x dřezem 400x400x250 a oplachovou sprchou 1600x600x850</t>
  </si>
  <si>
    <t>Skladový regál nerez čtyřpolicový  900x400x1800</t>
  </si>
  <si>
    <t>Odsavač par nástěnný nerez 800x800x500</t>
  </si>
  <si>
    <t>Vpusť podlahová s roštem nerez 300x300x250</t>
  </si>
  <si>
    <t>Výdej jídel</t>
  </si>
  <si>
    <t>Parapetní deska nerez 2900x350x40</t>
  </si>
  <si>
    <t>Nástavba jednoduchá nerez - sklo, trubková 2900</t>
  </si>
  <si>
    <t>Vozík výdejní ohřevný pojízdný s dělenou vanou na 3xGN1/1, spodní police 1225x665x900</t>
  </si>
  <si>
    <t>Zásobník talířový ohřevný pojízdný, dvoutubusový985x480x900</t>
  </si>
  <si>
    <t>Zásobník talířový ohřevný pojízdný, jednotubusový 635y480x900</t>
  </si>
  <si>
    <t>Stůl chlazený nerez s 2x křídlovými dvířky (prostor pro GN)</t>
  </si>
  <si>
    <t>Stůl pracovní nerez se spodní policí1310x700x850</t>
  </si>
  <si>
    <t>Police nerez nástěnná jednodílná 2200x300x40</t>
  </si>
  <si>
    <t>Jídelna</t>
  </si>
  <si>
    <t>Stojan pojízdný dětský na příbory, pečivo, podnosy a skleničky, nerez 1470x700x1067</t>
  </si>
  <si>
    <t>Dráha pojezdová trubková nerez 2900x300</t>
  </si>
  <si>
    <t>Stůl pracovní nerez se spodní policí 1250x600x850</t>
  </si>
  <si>
    <t>Výrobník čaje průtokový vč. výdejního zásobníku 10 ltr. a odkapní vaničky 600x465x800</t>
  </si>
  <si>
    <t>Výdejní zásobník na vodu 20 ltr.</t>
  </si>
  <si>
    <t>Dvířka nerez vč. pojezdové trubkové dráhy800x300x850</t>
  </si>
  <si>
    <t>Dráha pojezdová trubková nerez  700x300</t>
  </si>
  <si>
    <t xml:space="preserve">Ostatní </t>
  </si>
  <si>
    <t>Gastronádoby</t>
  </si>
  <si>
    <t>sada</t>
  </si>
  <si>
    <t>Termoporty</t>
  </si>
  <si>
    <t>Manipulační vozík na termoporty</t>
  </si>
  <si>
    <t>Nádoba na odpad pojízdná, nerez, 75 ltr.</t>
  </si>
  <si>
    <t>Servírovací vozík</t>
  </si>
  <si>
    <t>Podnosy</t>
  </si>
  <si>
    <t>Stolní nádobí</t>
  </si>
  <si>
    <t>Příbory</t>
  </si>
  <si>
    <t>Skleničky</t>
  </si>
  <si>
    <t>Misky</t>
  </si>
  <si>
    <t>Změna stavby před dokončením</t>
  </si>
  <si>
    <t>GASTRO</t>
  </si>
  <si>
    <t>Elektro.silnoproud</t>
  </si>
  <si>
    <t>Svítidla</t>
  </si>
  <si>
    <t>Svítidlo ozn. S1, zářivkové s asymetrickým reflektorem, 1xT5 (54W)-840, 230V, IP20, RAL 9003, závěsné, EVG (komplet)</t>
  </si>
  <si>
    <t>Svítidlo ozn. S2, zářivkové stropní zkosené, mřížka z vysoce lešteného eloxovaného plechu, 2xT5 (49W)-840, 230V, IP20, RAL 9003, EVG (komplet)</t>
  </si>
  <si>
    <t>Svítidlo ozn. S3, halogenový nástěnný reflektor s vestavným pohybovým čidlem,  1x100W, 230V, IP65, (komplet)</t>
  </si>
  <si>
    <t>Svítidlo ozn. S4, kompakt. Zářivkové, kruhové, opál. čočka, 2x32W, 230V, IP20, EVG (komplet)</t>
  </si>
  <si>
    <t>Svítidlo ozn. S5, zářivkové stropní zkosené, mřížka z vysoce lešteného eloxovaného plechu, 2xT5 (28W)-840, 230V, IP20, RAL 9003, EVG (komplet)</t>
  </si>
  <si>
    <t>Svítidlo ozn. S5N, zářivkové stropní zkosené, mřížka z vysoce lešteného eloxovaného plechu, 2xT5 (28W)-840, 230V, IP20, RAL 9003, EVG, s nouzovým modulem 1 hod (komplet)</t>
  </si>
  <si>
    <t>Svítidlo ozn. S6, zářivkové s asymetrickým reflektorem, 1xT5 (80W)-840, 230V, IP20, RAL 9003, závěsné, EVG (komplet)</t>
  </si>
  <si>
    <t>Svítidlo ozn. S7, kompakt. Zářivkové, kruhové, nástěnné, opál. čočka, 1x24W, 230V, IP20, EVG (komplet)</t>
  </si>
  <si>
    <t>Svítidlo ozn. N1, nouzové stropní přisazené/nástěnné, PC, 1xT5 (8W), 230V, IP20, svítící při výpadku, bat. 1 hod., včetně piktogramu</t>
  </si>
  <si>
    <t>Lankový závěs pro svítidlo S1 a S6, 4-bodový včetně příslušenství</t>
  </si>
  <si>
    <t>recyklační poplatek zdroje</t>
  </si>
  <si>
    <t>recyklační poplatek svítidla</t>
  </si>
  <si>
    <t>Svítidlo ozn. SZ1, zářivkové s asymetrickým reflektorem, 1xHO (80W)-840, 230V,
IP20, RAL 9003, přisazené, EVG (komplet), LAMBDA ASYM</t>
  </si>
  <si>
    <t>Svítidlo ozn. SZ2, zářivkové s asymetrickým reflektorem, 1xT5 (80W)-840, 230V,
IP20, RAL 9003, přisazené, EVG (komplet), LAMBDA ASYM</t>
  </si>
  <si>
    <t>Svítidlo ozn. SZ3, zářivkové stropní zkosené, mřížka z vysoce leštěného eloxovaného
plechu, 2xT5 (49W)-840, 230V, IP20, RAL 9003, EVG (komplet), LAMBDA 2x49W</t>
  </si>
  <si>
    <t>Svítidlo ozn. SZ4, zářivkové stropní zkosené, mřížka z vysoce leštěného eloxovaného
plechu, 2xHO (49W)-840, 230V, IP20, RAL 9003, EVG (komplet), LAMBDA 2x49W</t>
  </si>
  <si>
    <t>Svítidlo ozn. SZ6-chodba, zářivkové stropní zkosené, mřížka z vysoce leštěného eloxovaného
plechu, 2xHO (49W)-840, 230V, IP20, RAL 9003, EVG (komplet), LAMBDA 1x28W</t>
  </si>
  <si>
    <t>Svítidlo ozn. SZ5, zářivkové stropní zkosené, mřížka z vysoce leštěného eloxovaného
plechu, 2xHO (49W)-840, 230V, IP20, RAL 9003, EVG (komplet), LAMBDA 2x49W</t>
  </si>
  <si>
    <t>Svítidlo ozn. SN1, zářivkové stropní zkosené, mřížka z vysoce leštěného eloxovaného plechu, 2xHO 49W-840, 230V, IP20, RAL 9003, EVG, s nouzovým modulem 1 hod (komplet) LAMBDA 2x49W+nouze</t>
  </si>
  <si>
    <t>Svítidlo ozn. SN2, nouzové stropní přisazené/nástěnné, PC, 1xT5 8W, 230V, IP20, svítící při výpadku, bat. 1hod. Vč. piktogramu, AESTETICA 8W/1hod.</t>
  </si>
  <si>
    <t>Svítidlo ozn SO1, Svítidlo stropní, přisazené, skleněné opál stínítko, kovová montura, pr. 420mm, 2xG24q3 (26W), 230V, EVG, IP43, AURA</t>
  </si>
  <si>
    <t>Svítidlo ozn SO2 Halogen 150W S pohybovým čidlem. Namířeno na parkoviště</t>
  </si>
  <si>
    <t>Elektroinstalační a úložný materiál</t>
  </si>
  <si>
    <t>krabice univerzální KU68-1901 do zdiva</t>
  </si>
  <si>
    <t>krabice přístrojová KPR68 do zdiva</t>
  </si>
  <si>
    <t>elinst. Trubka ohebná1420</t>
  </si>
  <si>
    <t>elinst. Lišta vkládací 20x20mm</t>
  </si>
  <si>
    <t>elinst. Lišta vkládací 40x20mm</t>
  </si>
  <si>
    <t>kabelová lávka 150x60, včetně příchytek a kotvení</t>
  </si>
  <si>
    <t>kabelová chránička KOPOFLEX KF09040</t>
  </si>
  <si>
    <t>pomocný materiál, příslušenství (hmoždinky, šrouby, vruty, pásky apod)</t>
  </si>
  <si>
    <t>elinst. Trubka ohebná 1420</t>
  </si>
  <si>
    <r>
      <rPr>
        <sz val="8"/>
        <rFont val="Calibri"/>
        <family val="2"/>
        <charset val="238"/>
        <scheme val="minor"/>
      </rPr>
      <t>kabelová lávka 150x60, včetně příchytek a kotvení</t>
    </r>
  </si>
  <si>
    <r>
      <rPr>
        <sz val="8"/>
        <rFont val="Calibri"/>
        <family val="2"/>
        <charset val="238"/>
        <scheme val="minor"/>
      </rPr>
      <t>pomocný materiál, příslušenství (hmoždinky, šrouby, vruty, pásky apod)</t>
    </r>
  </si>
  <si>
    <t>Kabely,vodiče</t>
  </si>
  <si>
    <t>kabel CYKY-J 3x1,5 mm2</t>
  </si>
  <si>
    <t>kabel CYKY-O 3x1,5 mm2</t>
  </si>
  <si>
    <t>kabel CYKY-J 3x2,5 mm2</t>
  </si>
  <si>
    <t>kabel CYKY-J 5x1,5 mm2</t>
  </si>
  <si>
    <t>kabel CYKY-J 5x2,5 mm2</t>
  </si>
  <si>
    <t>kabel CYKY-J 5x6 mm2</t>
  </si>
  <si>
    <t>kabel CYKY-J 4x10 mm2</t>
  </si>
  <si>
    <t>kabel CYKY-J 4x16 mm2</t>
  </si>
  <si>
    <t>CYA 6 zl/žl</t>
  </si>
  <si>
    <t>Fezn d=10mm</t>
  </si>
  <si>
    <t>kabel CYKY-J 4x25 mm2</t>
  </si>
  <si>
    <t>kabel CYKY-j 3x1 mm2</t>
  </si>
  <si>
    <t>Ovladače,vypínače,zásuvky(koncové prvky)</t>
  </si>
  <si>
    <t>Zásuvka jednonásobná 2P+PE, 230V/16A, s clonkami, pod omítku, barva bílá (komplet)</t>
  </si>
  <si>
    <t>Zásuvka jednonásobná 2P+PE, 230V/16A, s clonkami, pod omítku, s vestav. Přepěťovou ochranou "D", barva bílá (komplet)</t>
  </si>
  <si>
    <t>Zásuvka jednonásobná 2P+PE, 230V/16A, 45x45, s clonkami, barva červená</t>
  </si>
  <si>
    <t>Zásuvka jednonásobná 2P+PE, 230V/16A, 45x45, s clonkami, barva bílá</t>
  </si>
  <si>
    <t>Zásuvka jednonásobná 2P+PE, 230V/16A, 45x45, s clonkami, s vestav. Přepěťovou ochranou "D", optická sign. Poruchy, barva červená</t>
  </si>
  <si>
    <t>Zásuvka jednonásobná 2P+PE, 230V/16A, 45x45, s clonkami, s vestav. Přepěťovou ochranou "D", optická sign. Poruchy, barva bílá</t>
  </si>
  <si>
    <t>Zásuvka 400/16A, nástěnná, IP65, uzamykatelná, 3P+N+PE</t>
  </si>
  <si>
    <t>Podlahová krabice pro 18 modulů (22,5x45)</t>
  </si>
  <si>
    <t>Plastová instalační krabice do betonu, 18M (22,5x45)</t>
  </si>
  <si>
    <t>Záslepka 1M bílá (22,5x45)</t>
  </si>
  <si>
    <t>Stolní zásuvkový blok prázdný pro 8modulů (22,5x45) + 2ks upevňovacího příslušenství</t>
  </si>
  <si>
    <t>Ochranný sloupek pro vedení kabelů od podlahy ke stolu, 2 oddělení, 750mm, barva bílá</t>
  </si>
  <si>
    <t>Vypínač jednopólový, 10A/230V, IP20, pod omítku, barva bílá (komplet)</t>
  </si>
  <si>
    <t>Přepínač sériový, 10A/230V, IP20, pod omítku, barva bílá (komplet)</t>
  </si>
  <si>
    <t>Přepínač střídavý, 10A/230V, IP20, pod omítku, barva bílá (komplet)</t>
  </si>
  <si>
    <t>Infrapasivní stropní pohybové čidlo, 230V, 10A, IP20, přisazené, 360st., dosah 10m, pro spínání zářivek, barva bílá</t>
  </si>
  <si>
    <t>Infrapasivní nástěnné pohybové čidlo, 230V, 10A, IP20, přisazené, 180st., dosah 10m, pro spínání zářivek, barva bílá</t>
  </si>
  <si>
    <r>
      <rPr>
        <sz val="8"/>
        <rFont val="Calibri"/>
        <family val="2"/>
        <charset val="238"/>
        <scheme val="minor"/>
      </rPr>
      <t>Zásuvka jednonásobná 2P+PE, 230V/16A, s clonkami, pod omítku, barva bílá
(komplet)</t>
    </r>
  </si>
  <si>
    <r>
      <rPr>
        <sz val="8"/>
        <rFont val="Calibri"/>
        <family val="2"/>
        <charset val="238"/>
        <scheme val="minor"/>
      </rPr>
      <t>Zásuvka jednonásobná 2P+PE, 230V/16A, 45x45, s clonkami, barva červená</t>
    </r>
  </si>
  <si>
    <r>
      <rPr>
        <sz val="8"/>
        <rFont val="Calibri"/>
        <family val="2"/>
        <charset val="238"/>
        <scheme val="minor"/>
      </rPr>
      <t>Zásuvka jednonásobná 2P+PE, 230V/16A, s clonkami, pod omítku, s vestav.
Přepěťovou ochranou "D", barva bílá (komplet)</t>
    </r>
  </si>
  <si>
    <r>
      <rPr>
        <sz val="8"/>
        <rFont val="Calibri"/>
        <family val="2"/>
        <charset val="238"/>
        <scheme val="minor"/>
      </rPr>
      <t>Vypínač jednopólový, 10A/230V, IP20, pod omítku, barva bílá (komplet)</t>
    </r>
  </si>
  <si>
    <r>
      <rPr>
        <sz val="8"/>
        <rFont val="Calibri"/>
        <family val="2"/>
        <charset val="238"/>
        <scheme val="minor"/>
      </rPr>
      <t>Přepínač sériový, 10A/230V, IP20, pod omítku, barva bílá (komplet)</t>
    </r>
  </si>
  <si>
    <r>
      <rPr>
        <sz val="8"/>
        <rFont val="Calibri"/>
        <family val="2"/>
        <charset val="238"/>
        <scheme val="minor"/>
      </rPr>
      <t>Přepínač střídavý, 10A/230V, IP20, pod omítku, barva bílá (komplet)</t>
    </r>
  </si>
  <si>
    <t>Infrapasivní stropní pohybové čidlo, 230V, 10A, IP20, přisazené, 360st., dosah 10m,
pro spínání zářivek, barva bílá</t>
  </si>
  <si>
    <r>
      <rPr>
        <sz val="8"/>
        <rFont val="Calibri"/>
        <family val="2"/>
        <charset val="238"/>
        <scheme val="minor"/>
      </rPr>
      <t>Infrapasivní nástěnné pohybové čidlo, 230V, 10A, IP20, přisazené, 180st., dosah
10m, pro spínání zářivek, barva bílá</t>
    </r>
  </si>
  <si>
    <t>Infrapasivní nástěnné pohybové čidlo, 230V, 10A, IP54, přisazené, 180st., dosah
10m, pro spínání venkovních světel</t>
  </si>
  <si>
    <t>Zásuvka Dvojnásobná 2P+PE, 230V/16A, 45x45, s clonkami, barva červená</t>
  </si>
  <si>
    <t>Rozvaděče</t>
  </si>
  <si>
    <t>Elektroměrový rozvaděč ER (viz. Schéma rozvaděče) - komplet</t>
  </si>
  <si>
    <t>Vyzdění pilíře pro ER</t>
  </si>
  <si>
    <t>Rozvaděč R1 (viz. Schéma rozvaděče) - komplet</t>
  </si>
  <si>
    <t>Rozvaděč R2 (viz. Schéma rozvaděče) - komplet</t>
  </si>
  <si>
    <t>Rozvaděč R-PC (viz. Schéma rozvaděče) - komplet</t>
  </si>
  <si>
    <t>Záložní zdroj UPS, 3f/3f, 20kVA/16kW, doba zálohy 10minut</t>
  </si>
  <si>
    <t>ukončení v rozvaděči vč.zapojení vodiče do 6mm2</t>
  </si>
  <si>
    <t>úprava zapojení RIS - ER</t>
  </si>
  <si>
    <t>Pomocné konstrukce rozvaděčů</t>
  </si>
  <si>
    <t>Rozvaděč R3 (viz. Schéma rozvaděče) - komplet</t>
  </si>
  <si>
    <t>Rozvaděč R4 (viz. Schéma rozvaděče) - komplet</t>
  </si>
  <si>
    <r>
      <rPr>
        <sz val="8"/>
        <rFont val="Calibri"/>
        <family val="2"/>
        <charset val="238"/>
        <scheme val="minor"/>
      </rPr>
      <t>Pomocné konstrukce rozvaděčů</t>
    </r>
  </si>
  <si>
    <t>Úprava zapojení  R1 - přidáni jističe 3x 40A/230 V charakteristika B</t>
  </si>
  <si>
    <t>Ostatní položky</t>
  </si>
  <si>
    <t>Výchozí revize elektro</t>
  </si>
  <si>
    <t>set</t>
  </si>
  <si>
    <t>Protipožární utěsnění prostupů (dle PBŘ)</t>
  </si>
  <si>
    <t>koordinace při realizaci</t>
  </si>
  <si>
    <t>Zajištění vyjádření ČEZu k přemístění ER, projednání</t>
  </si>
  <si>
    <t>Komplexní vyzkoušení</t>
  </si>
  <si>
    <t>Demontáž stávající elektroinstalace</t>
  </si>
  <si>
    <t>Odvoz odpadu včetně ekologické likvidace</t>
  </si>
  <si>
    <t>Vysekání rýh ve zdivu betonovém</t>
  </si>
  <si>
    <t>Vysekání kapes ve zdivu betonovém pro krabice</t>
  </si>
  <si>
    <t>Vysekání otvoru pro podlahovou krabici</t>
  </si>
  <si>
    <t>odvoz sutě</t>
  </si>
  <si>
    <t>Podružný materiál, stavební přípomoce</t>
  </si>
  <si>
    <t>Doprava</t>
  </si>
  <si>
    <t>začistění rýh elektro</t>
  </si>
  <si>
    <t>Podružný materiál, stavební připomoct</t>
  </si>
  <si>
    <t>Hromosvod</t>
  </si>
  <si>
    <t>Jímací pozinkovaní drát D 8mm</t>
  </si>
  <si>
    <t>Svod</t>
  </si>
  <si>
    <t>Nerezová skřínka</t>
  </si>
  <si>
    <t>Jímací tyč 200mm2, D 16mm</t>
  </si>
  <si>
    <t xml:space="preserve">Hromosvodová svorka </t>
  </si>
  <si>
    <t>Jističe</t>
  </si>
  <si>
    <t>32A/3-Hlavní vypínač rozvodnice R3</t>
  </si>
  <si>
    <t>40/4/0,1-S- Chránič rozvodnice R3</t>
  </si>
  <si>
    <t xml:space="preserve">B/16A/1-Zasuvky ,rezervy, nouzové osvětlení, </t>
  </si>
  <si>
    <t>50/3-Hlavní vypínač rozvodnice R4</t>
  </si>
  <si>
    <t>63/4/0,03-G-Chránič rozvodnice R4</t>
  </si>
  <si>
    <t>B/16A/1-Rezervy</t>
  </si>
  <si>
    <t>B/125/3-Hlavní jistič v rozvaděč R1 (navýšení jističe)</t>
  </si>
  <si>
    <t>B/32A/3-Hlavní jistič R3</t>
  </si>
  <si>
    <t>B/50/3-Hlavní jistič R4</t>
  </si>
  <si>
    <t>Celkem jističů B/10A/1</t>
  </si>
  <si>
    <t>Celkem jističů B/16A/1</t>
  </si>
  <si>
    <t>Technologie SK</t>
  </si>
  <si>
    <t>Rozvaděč 42U, 600x800 BK, skleněné dveře, 3-bodový zámek</t>
  </si>
  <si>
    <t>Prodlužka S8 FA 3m 8 pozic BK, s přepěťovou ochranou včetně držáků do 19" lišt 1U</t>
  </si>
  <si>
    <t>L2 Gigabit Ethernet Smart Switch with 48x 10/100/1000Base-T (RJ-45) ports and 2x FE/GE SFP slots, IPv6 support</t>
  </si>
  <si>
    <t>L2 Gigabit Ethernet PoE Smart switch with 8x 10/100/1000Base-T (RJ-45) PoE ports and 2 SFP slots (FE/GE), supports PoE+ (max. 30W/port), maximum PoE power 75W, IPv6 support, fan-less design</t>
  </si>
  <si>
    <t>SFP transceiver with DDMI, 1.25G, 1310nm, SM, 20km, Dual LC connectors</t>
  </si>
  <si>
    <t>Optický patch kabel LC-LC 9/125um Singlemode 2m, duplex</t>
  </si>
  <si>
    <t>Patch panel 24 x RJ45 CAT6</t>
  </si>
  <si>
    <t>Vyvazovací panel</t>
  </si>
  <si>
    <t>Montážní sada</t>
  </si>
  <si>
    <t>Patch kabel CAT6 2m</t>
  </si>
  <si>
    <t>Zásuvka SK - cat.6 2xRJ45 - komplet</t>
  </si>
  <si>
    <t>Zásuvka SK - cat.6 1xRJ45 - modul 45 do podlahových krabic</t>
  </si>
  <si>
    <t>Technolocie ERO</t>
  </si>
  <si>
    <t>EN54-16 certifikovaná systémová řídicí jednotka 240W, 6 zón s individuální regulací hlasitosti, 4 audio vstupy, 2 porty pro mikrofonní stanice, 1 ruční evakuační mikrofon, provozní i evakuační logické vstupy a výstupy, Ethernet port, digitální zpracování audiosignálu, 10 minut paměť pro zprávy, dohled nad všemi komponenty systému s indikací závady do 100 sekund, permanentní monitorování 100V linek bez přerušení audiosignálu, možnost spuštění evakuace i v případě selhání řídicího procesoru díky funkci "CPU-OFF", ve 2kanálovém režimu možnost současného přehrávání evakuační zprávy z paměti a živého hlášení z požárního mikrofonu do různých zón, konfigurace a diagnostika přes LAN, LCD displej s volitelnou lokalizací menu do češtiny</t>
  </si>
  <si>
    <t>EN54-16 certifikovaná systémová jednotka zesilovačů 1x240W</t>
  </si>
  <si>
    <t>Vstupní modul</t>
  </si>
  <si>
    <t>Adaptér RJ45 - svorkovnice</t>
  </si>
  <si>
    <t>Mikrofonní stanice pro informační hlášení, 10 programovatelných tlačítek pro volbu zón a spouštění provozních zpráv</t>
  </si>
  <si>
    <t>Multimediální přehrávač DVD/CD/SD/USB s podporou MP3/WMA, maximální počet skladeb až 9999, RS-232, IR dálk. ovl.</t>
  </si>
  <si>
    <t>EN54-4 certifikovaný manager napájení a nabíječ akumulátorů, monitorování 230V i akumulátorů</t>
  </si>
  <si>
    <t>Bezúdržbový ventilem řízený olověný akumulátor 12V / 65Ah s prodlouženou životností až 10 let</t>
  </si>
  <si>
    <t>EN54-24 certifikovaný reproduktor povrchový 6W @ 100V</t>
  </si>
  <si>
    <t>Povinná náležitost dle ČSN EN 60849: Provozní kniha ER, drátěná kroužková vazba, číslované listy</t>
  </si>
  <si>
    <t>Sada propojovacích kabelů pro jednotky VA</t>
  </si>
  <si>
    <t>HW konfigurace / aktualizace FW / CZ lokalizace / výchozí SW konfigurace / schematický návod k zapojení pro komponenty ústředny ve výše uvedené sestavě</t>
  </si>
  <si>
    <t>Oživení, naprogramování, odzkoušení</t>
  </si>
  <si>
    <t>Výchozí revize ERO</t>
  </si>
  <si>
    <t>Měření srozumitelnosti dle ČSN EN 60849</t>
  </si>
  <si>
    <t>Technologie ŠZ</t>
  </si>
  <si>
    <t>Dvoustranné čtyřmístné interiérové digitální hodiny (IP 40)
- Ethernet verze, synchronizace protokolem NTP, napájení PoE
- rozměry (Š x V x H) 510 x 169 x 78 mm
- čitelnost na vzdálenost 40 m
- barva číslic červená, výška číslic 100 mm
- možnost střídavého zobrazení údajů
- po připojení teplotního čidla možnost zobrazení teploty
- rám hodin z hliníkových eloxovaných profilů
- boční / stropní montáž</t>
  </si>
  <si>
    <t>Jednostranné čtyřmístné interiérové digitální hodiny (IP 40)
- Ethernet verze, synchronizace protokolem NTP, napájení PoE
- rozměry (Š x V x H) 510 x 169 x 39 mm
- čitelnost na vzdálenost 40 m
- barva číslic červená, výška číslic 100 mm
- možnost střídavého zobrazení údajů
- po připojení teplotního čidla možnost zobrazení teploty
- rám hodin z hliníkových eloxovaných profilů
- nástěnná montáž</t>
  </si>
  <si>
    <t>Vestavěné relé, FW pro spínací funkce</t>
  </si>
  <si>
    <t>Školní zvonek</t>
  </si>
  <si>
    <t>SW konfigurace hodin</t>
  </si>
  <si>
    <t>Technologie PTU</t>
  </si>
  <si>
    <t>Pobočková telefonní ústředna - 12 portů</t>
  </si>
  <si>
    <t>Ethernet modul</t>
  </si>
  <si>
    <t>Licence hlasový kanál</t>
  </si>
  <si>
    <t>Licence uživatel</t>
  </si>
  <si>
    <t xml:space="preserve">IP audiotelefon </t>
  </si>
  <si>
    <t>IP videotelefon</t>
  </si>
  <si>
    <t>Zvonkové video tablo se 3 tlačítky + kamera- komplet</t>
  </si>
  <si>
    <t>Modul CO/VL, FXO/FXS, přepad, reverzace</t>
  </si>
  <si>
    <t>Sí'tový zdroj</t>
  </si>
  <si>
    <t>Ele. zámek</t>
  </si>
  <si>
    <t>HW konfigurace a SW konfigurace tel. ústředny</t>
  </si>
  <si>
    <t>Technologie PZT S</t>
  </si>
  <si>
    <t>Ústředna zabezpečovacího a přístupového systému, 8 (16ATZ) zón na PCB rozšiřitelné na 192 zón, 8 nezávislých podsystémů, 999 uživatelů, možno připojit až 254 modulů, 4 PGM + 1 relé na PCB, 1,7A zdroj. Evidence přístupu do 32 dveří, paměť 2048 událostí.</t>
  </si>
  <si>
    <t xml:space="preserve">Kryt ústředny 320 x 300 x 90 mm s instalovaným transformátorem 18/40 VA, ochranný kontakt "TAMPER", provedené pospojování, prostor pro 17Ah akumulátor, 8mm distanční mezera od zdi. Předvrtané otvory pro ústředny Esprit, Spectra, D </t>
  </si>
  <si>
    <t>Sběrnicový modul rozšiřující systému o 8 zón</t>
  </si>
  <si>
    <t>Kryt pro expandér</t>
  </si>
  <si>
    <t>LCD klávesnice</t>
  </si>
  <si>
    <t xml:space="preserve">Kryt pro LCD klávesnice s průhledným průzorem, 215 x 150 x 45 mm, tamper </t>
  </si>
  <si>
    <t>Kouřový požární hlásič</t>
  </si>
  <si>
    <t>PIR detektor, dosah 12 m, zrcadlová optika s klouzavým ohniskem (7 záclon), individuální maskování jednotlivých záclon, 4D zpracování signálu, kontakt NC</t>
  </si>
  <si>
    <t>PIR detektor stropní programovatelný, pokrytí 360°, poloměr 10 m, zrcadlová optika s klouzavým ohniskem (18 záclon, 2 pyročipy), 4D zpracování signálu, elektronické nastavení tvaru pokrytí, kontakt NC</t>
  </si>
  <si>
    <t>Akumulátor 12 V/18 Ah</t>
  </si>
  <si>
    <t xml:space="preserve">Poplachová siréna, xenonový blikač, piezoreproduktor 120 dB, zesílený polykarbonátový plášť, aktivní tamper, ochrana polarity, krytí IP55, rozměry 220 x 150 x 90 mm </t>
  </si>
  <si>
    <t xml:space="preserve">GSM/GPRS/SMS komunikátor výhradně určený pro komunikaci s ústřednou. Plastový kryt, tamper, interni GSM antena a LED signalizace provozu. </t>
  </si>
  <si>
    <t xml:space="preserve">Připojení na PCO pomocí univerzálního modulu </t>
  </si>
  <si>
    <t>Výchozí revize PZTS</t>
  </si>
  <si>
    <t>Interaktivní tabule</t>
  </si>
  <si>
    <t>Interaktivní dotyková tabule 87'' s keramickým povrchem</t>
  </si>
  <si>
    <t>Pojezd - zvedací stojan AL</t>
  </si>
  <si>
    <t>Držák na dataprojektor  (uchyc.na zvedacím stojanu nebo na stěnu)</t>
  </si>
  <si>
    <t>LCD Dataprojektor s krátkou projekční vzdáleností</t>
  </si>
  <si>
    <t>Ozvučení</t>
  </si>
  <si>
    <t>Notebook k interaktivní tabuli</t>
  </si>
  <si>
    <t>Křídla pro popis fixou nebo křídou</t>
  </si>
  <si>
    <t>Oživení, nastavení, odzkoušení</t>
  </si>
  <si>
    <t>Počítačová sestava
- Intel Core i5-4570 3.2 GHz@3.6 GHz
- 8GB RAM
- HDD 1TB
- mechanika DVD-RW 
- operační systém Windows 8.1 CZ
- Microsoft Office 2013
- Monitor 24"LED IPS, matný displej, 1920x1080, D-Sub, VGA, HDMI</t>
  </si>
  <si>
    <t>Elektroinstalační materiál</t>
  </si>
  <si>
    <t>Drobný instalační materiál</t>
  </si>
  <si>
    <t>Kabel ohniodolný 2x1,5 B2cas1d0 (vyhláška 23/2008)</t>
  </si>
  <si>
    <t>Kabelová příchytka s pož. odolností 30min.</t>
  </si>
  <si>
    <t>Datová kabeláž SSTP Cat.7 LSOH-CPD podle vyhl. č. 23/2008</t>
  </si>
  <si>
    <t>Kabel SYKFY 3x2x0,5</t>
  </si>
  <si>
    <t>Kabel H05RR-F 2X0,75 (CGLG, CGDS)</t>
  </si>
  <si>
    <t>Datová kabeláž UTP Cat.6</t>
  </si>
  <si>
    <t>Lišta vkládací 18x 13 bílá LV 2m</t>
  </si>
  <si>
    <t>Krabice univerzální KU68-1901 o73,5x43mm spojovatelná</t>
  </si>
  <si>
    <t>Krabice univerzální KU68-1902 s víčkem KO 68 o73,5x43mm</t>
  </si>
  <si>
    <t>Krabice odbočná KO 97/5 s víčkem KO97V o103x50mm</t>
  </si>
  <si>
    <t>Krabice odbočná KO125 s víčkem KO 125 V 132x132x72mm</t>
  </si>
  <si>
    <t>Trubka ohebná 320N 21,2mm MONOFLEX 1416/1 světle šedá</t>
  </si>
  <si>
    <t>Trubka ohebná 320N 34,5mm MONOFLEX 1429/1 světle šedá</t>
  </si>
  <si>
    <t>Trubka zemní ohebná KOPOFLEX 40 červená 50m</t>
  </si>
  <si>
    <t>Protipožární ucpávka</t>
  </si>
  <si>
    <t>Datová zásuvka  RJ-45</t>
  </si>
  <si>
    <t xml:space="preserve">Elektronicky zámek na dveře upřesněn investorem </t>
  </si>
  <si>
    <t xml:space="preserve">Elektronická klávesnice </t>
  </si>
  <si>
    <t xml:space="preserve">Reproduktor - Kabel upřesněn investorem </t>
  </si>
  <si>
    <t xml:space="preserve">Centrální hodiny upřesněn investorem </t>
  </si>
  <si>
    <t xml:space="preserve">Ústřední teleón - upřesneno investorem </t>
  </si>
  <si>
    <t xml:space="preserve">Domácí telefon - upřesněno investorem </t>
  </si>
  <si>
    <t xml:space="preserve">Zvonkove tablo včetně rozvodu kabelu </t>
  </si>
  <si>
    <t xml:space="preserve">Interaktivní tabule-upřesněno investorem </t>
  </si>
  <si>
    <t xml:space="preserve">projektory-upřesněno investorem </t>
  </si>
  <si>
    <t>Magneticky kontakt</t>
  </si>
  <si>
    <t>PIR stropní pohybové čidlo 360</t>
  </si>
  <si>
    <t>Rozvaděč na slaboproud (Rack)-upřesněno investorem</t>
  </si>
  <si>
    <t xml:space="preserve">Ústředna EZS upřesněn investorem </t>
  </si>
  <si>
    <t>Ovladač EZS v krytu připojen podle typu EZS</t>
  </si>
  <si>
    <t>Vyvolávací zařízení</t>
  </si>
  <si>
    <t xml:space="preserve">Siréna s vnitřním blikačem </t>
  </si>
  <si>
    <t xml:space="preserve">AP přístupoví bod  Wi-Fi  kabel zakončení koncovkou RJ-45 </t>
  </si>
  <si>
    <t xml:space="preserve">Opticky hlásič kouře </t>
  </si>
  <si>
    <t xml:space="preserve">UPS 3F/3F 20kVA/16kW 10 upřesněno investorem </t>
  </si>
  <si>
    <t>Kabel CYKY J 2x0,75 mm2</t>
  </si>
  <si>
    <t>datový  kabel UTP Cat. 6.</t>
  </si>
  <si>
    <t>datový  kabel FTP Cat. 6. (videotelefon)</t>
  </si>
  <si>
    <t>Kabel CYKY j 2 x 1 mm2 (Zvonek)</t>
  </si>
  <si>
    <t xml:space="preserve">Repro kabel licna - upřesněno investorem </t>
  </si>
  <si>
    <t>Kabel CYKY 3x1mm3 požární hlásič</t>
  </si>
  <si>
    <t>9</t>
  </si>
  <si>
    <t>Měření datových zásuvek, včetně protokolu o měření</t>
  </si>
  <si>
    <t>Demontáž stávajících zařízení (uložení na SKO) včetně dopravy</t>
  </si>
  <si>
    <t>hod</t>
  </si>
  <si>
    <t>Montáž vybraných stávajících zařízení</t>
  </si>
  <si>
    <t>Sekání drážek, zednické práce</t>
  </si>
  <si>
    <t>Dopravné  a ostatní náklady</t>
  </si>
  <si>
    <t>Ústřední vytápění</t>
  </si>
  <si>
    <t>Strojní část</t>
  </si>
  <si>
    <t xml:space="preserve"> Čerpadlo Grundfos ALPHA 2 25-60, 230V, 45W vč. 2 ks šroubemí</t>
  </si>
  <si>
    <t>Trubka ocelová závitová bezešvá dle ČSN 42 5710, vč.fitinek</t>
  </si>
  <si>
    <t>DN15</t>
  </si>
  <si>
    <t>DN20</t>
  </si>
  <si>
    <t>DN25</t>
  </si>
  <si>
    <t> Demontáže stávajícího potrubí UT, vedeného v kanálech pod podlahou a částečně pod stropem kotelny vč. odstranění izolace a odvozu do šrotu a ekologické likvidace izolací</t>
  </si>
  <si>
    <t> Demontáž stávajících otopných těles vč. konzol a držáků v 1. NP</t>
  </si>
  <si>
    <t xml:space="preserve"> Demontáž stávajících otopných těles ve 2. NP </t>
  </si>
  <si>
    <t> Proplach zdemontovaných otopných těles</t>
  </si>
  <si>
    <t> Zpětná montáž stávajících otopných těles vč. nových konzol a držáků + přípojení na stávající potrubí v 1. NP</t>
  </si>
  <si>
    <t> Zpětná montáž stávajících otopných těles + přípojení na stávající potrubí ve 2. NP</t>
  </si>
  <si>
    <t> Zaregulování ventilových vložek radiátorových ventilů vč. sejmutí a zpětného osazeni termostatických hlavic</t>
  </si>
  <si>
    <t>Úprava kotelny</t>
  </si>
  <si>
    <t>Litinová otopná tělesa Karol 1200</t>
  </si>
  <si>
    <t>soub.</t>
  </si>
  <si>
    <t>Litinová otopná tělesa Karol 1000</t>
  </si>
  <si>
    <t>Litinová otopná tělesa Karol 600</t>
  </si>
  <si>
    <t>Termostatické hlavice</t>
  </si>
  <si>
    <t>Potrubí měděné 22x1</t>
  </si>
  <si>
    <t>Potrubí měděné 28x1,5</t>
  </si>
  <si>
    <t xml:space="preserve"> Izolace tepelné TUBOLIT DG tl. 13 mm </t>
  </si>
  <si>
    <t>vč. lepidla, lepicí pásky a sponek</t>
  </si>
  <si>
    <t>22/13 HS</t>
  </si>
  <si>
    <t>28/13 HS</t>
  </si>
  <si>
    <t>35/13 HS</t>
  </si>
  <si>
    <t xml:space="preserve"> Izolace tepelná ISOVER trubice IS-H/A  s povrch AL vč. lepící pásky           </t>
  </si>
  <si>
    <t>ø 35   tl. 20 mm</t>
  </si>
  <si>
    <t>ø 42   tl. 30 mm</t>
  </si>
  <si>
    <t>Izolace potrubí průměr 22 tl.13</t>
  </si>
  <si>
    <t>Izolace potrubí průměr 28 tl.13</t>
  </si>
  <si>
    <t>Nátěry potrubí a konstrukcí</t>
  </si>
  <si>
    <t xml:space="preserve"> Nátěry potrubí a konstrukcí antikorozní  </t>
  </si>
  <si>
    <t>základní s 2x emailovánímdo DN50</t>
  </si>
  <si>
    <t> Nátěry potrubí a konstrukcí pod izolaci antikorozní zákl.</t>
  </si>
  <si>
    <t>do DN 50</t>
  </si>
  <si>
    <t xml:space="preserve"> Nátěry otopných těles článkových antikorozní </t>
  </si>
  <si>
    <t xml:space="preserve">základní s 2x emailováním </t>
  </si>
  <si>
    <t>Ostatní náklady</t>
  </si>
  <si>
    <t>ostatní montáže nespecifikovatelné v položkách</t>
  </si>
  <si>
    <t>vypuštění otopné soustavy</t>
  </si>
  <si>
    <t>napuštění otopné soustavy vodou kvality dle provozovatele</t>
  </si>
  <si>
    <t>likvidace odpadu</t>
  </si>
  <si>
    <t>tlakové zkoušky topení</t>
  </si>
  <si>
    <t xml:space="preserve">topná zkouška v trvání 72 hod. </t>
  </si>
  <si>
    <t>náklady na dopravu</t>
  </si>
  <si>
    <t>ZTI</t>
  </si>
  <si>
    <t>721</t>
  </si>
  <si>
    <t>Vnitřní kanalizace</t>
  </si>
  <si>
    <t>C-721110806-0</t>
  </si>
  <si>
    <t>Demontáž potrubí kameninové do dn 200</t>
  </si>
  <si>
    <t>C-721140802-0</t>
  </si>
  <si>
    <t>Demontáž potrubí litinové do dn 100</t>
  </si>
  <si>
    <t>C-721140913-0</t>
  </si>
  <si>
    <t>Potrubí litinové propojení potrubí dn 100</t>
  </si>
  <si>
    <t>C-721140916-0</t>
  </si>
  <si>
    <t>Potrubí litinové propojení potrubí dn 125</t>
  </si>
  <si>
    <t>C-721171803-0</t>
  </si>
  <si>
    <t>Demontáž potrubí z pvc do d 75</t>
  </si>
  <si>
    <t>C-721171914-0</t>
  </si>
  <si>
    <t>Potrubí z pp propojení potrubí dn 75</t>
  </si>
  <si>
    <t>C-721173401-0</t>
  </si>
  <si>
    <t>Potrubí kanalizační plastové svodné systém kg dn 100</t>
  </si>
  <si>
    <t>C-721173402-0</t>
  </si>
  <si>
    <t>Potrubí kanalizační plastové svodné systém kg dn 125</t>
  </si>
  <si>
    <t>C-721173403-0</t>
  </si>
  <si>
    <t>Potrubí kanalizační plastové svodné systém kg dn 150</t>
  </si>
  <si>
    <t>C-721174024-0</t>
  </si>
  <si>
    <t>Potrubí kanalizační z pp odpadní systém ht dn 70</t>
  </si>
  <si>
    <t>C-721174042-0</t>
  </si>
  <si>
    <t>Potrubí kanalizační z pp připojovací systém ht dn 40</t>
  </si>
  <si>
    <t>C-721174043-0</t>
  </si>
  <si>
    <t>Potrubí kanalizační z pp připojovací systém ht dn 50 + ochranné potrubí</t>
  </si>
  <si>
    <t>C-721174044-0</t>
  </si>
  <si>
    <t>Potrubí kanalizační z pp připojovací systém ht dn 70 + ochranné potrubí</t>
  </si>
  <si>
    <t>C-721174045-0</t>
  </si>
  <si>
    <t>Potrubí kanalizační z pp připojovací systém ht dn 100</t>
  </si>
  <si>
    <t>C-721194104-0</t>
  </si>
  <si>
    <t>Vyvedení a upevnění odpadních výpustek dn 40</t>
  </si>
  <si>
    <t>C-721194105-0</t>
  </si>
  <si>
    <t>Vyvedení a upevnění odpadních výpustek dn 50</t>
  </si>
  <si>
    <t>C-721220801-0</t>
  </si>
  <si>
    <t>Demontáž uzávěrek zápachových do dn 70</t>
  </si>
  <si>
    <t>C-721290111-0</t>
  </si>
  <si>
    <t>Zkouška těsnosti potrubí kanalizace vodou do dn 125</t>
  </si>
  <si>
    <t>C-721290112-0</t>
  </si>
  <si>
    <t>Zkouška těsnosti potrubí kanalizace vodou do dn 200</t>
  </si>
  <si>
    <t>C-998721202-0</t>
  </si>
  <si>
    <t>Přesun hmot procentní pro vnitřní kanalizace v objektech v do 12 m</t>
  </si>
  <si>
    <t>%</t>
  </si>
  <si>
    <t>722</t>
  </si>
  <si>
    <t>Vnitřní vodovod</t>
  </si>
  <si>
    <t>C-722130801-0</t>
  </si>
  <si>
    <t>Demontáž potrubí ocelové pozinkované závitové do dn 25</t>
  </si>
  <si>
    <t>C-722130831-0</t>
  </si>
  <si>
    <t>Demontáž nástěnky</t>
  </si>
  <si>
    <t>C-722130913-0</t>
  </si>
  <si>
    <t>Potrubí pozinkované závitové přeřezání ocelové trubky do dn 25</t>
  </si>
  <si>
    <t>C-722130916-0</t>
  </si>
  <si>
    <t>Potrubí pozinkované závitové přeřezání ocelové trubky do dn 50</t>
  </si>
  <si>
    <t>C-722174002-0</t>
  </si>
  <si>
    <t>Potrubí vodovodní plastové ppr svar polyfuze pn 16 d 20 x 2,8 mm + žlab pozink. 2 ks</t>
  </si>
  <si>
    <t>C-722174003-0</t>
  </si>
  <si>
    <t>Potrubí vodovodní plastové ppr svar polyfuze pn 16 d 25 x 3,5 mm + žlab pozink. 4 ks</t>
  </si>
  <si>
    <t>C-722181221-0</t>
  </si>
  <si>
    <t>Ochrana vodovodního potrubí přilepenými tepelně izolačními trubicemi z pe tl do 10 mm dn do 22 mm</t>
  </si>
  <si>
    <t>C-722181222-0</t>
  </si>
  <si>
    <t>Ochrana vodovodního potrubí přilepenými tepelně izolačními trubicemi z pe tl do 10 mm dn do 42 mm</t>
  </si>
  <si>
    <t>C-722181231-0</t>
  </si>
  <si>
    <t>Ochrana vodovodního potrubí přilepenými tepelně izolačními trubicemi z pe tl do 15 mm dn do 22 mm</t>
  </si>
  <si>
    <t>C-722181232-0</t>
  </si>
  <si>
    <t>Ochrana vodovodního potrubí přilepenými tepelně izolačními trubicemi z pe tl do 15 mm dn do 42 mm</t>
  </si>
  <si>
    <t>C-722181812-0</t>
  </si>
  <si>
    <t>Demontáž plstěných pásů z trub do d 50</t>
  </si>
  <si>
    <t>C-722190901-0</t>
  </si>
  <si>
    <t>Uzavření nebo otevření vodovodního potrubí při opravách</t>
  </si>
  <si>
    <t>C-722220111-0</t>
  </si>
  <si>
    <t>Nástěnka pro výtokový ventil g 1/2 s jedním závitem</t>
  </si>
  <si>
    <t>C-722220121-0</t>
  </si>
  <si>
    <t>Nástěnka pro baterii g 1/2 s jedním závitem</t>
  </si>
  <si>
    <t>pár</t>
  </si>
  <si>
    <t>C-722224115-0</t>
  </si>
  <si>
    <t>Kohout plnicí nebo vypouštěcí g 1/2 pn 10 s jedním závitem</t>
  </si>
  <si>
    <t>C-722231073-0</t>
  </si>
  <si>
    <t>Filtr g 3/4 pn 10 do 110°c se dvěma závity</t>
  </si>
  <si>
    <t>C-722231074-0</t>
  </si>
  <si>
    <t>Filtr g 5/4 pn 10 do 110°c se dvěma závity</t>
  </si>
  <si>
    <t>C-722231075-0</t>
  </si>
  <si>
    <t>Filtr g 6/4 pn 10 do 110"c se dvěma závity</t>
  </si>
  <si>
    <t>C-722231141-0</t>
  </si>
  <si>
    <t>Ventil rohový g 1/2 s filtrem</t>
  </si>
  <si>
    <t>C-722232043-0</t>
  </si>
  <si>
    <t>Kohout kulový přímý g 1/2 pn 42 do 185°c vnitřní závit</t>
  </si>
  <si>
    <t>C-722232044-0</t>
  </si>
  <si>
    <t>Kohout kulový přímý g 3/4 pn 42 do 185°c vnitřní závit</t>
  </si>
  <si>
    <t>C-722232071-0</t>
  </si>
  <si>
    <t>Kohout kulový přímý g 5/4 pn 42 do 185 °c 2x vnitřní závit</t>
  </si>
  <si>
    <t>C-722232072-0</t>
  </si>
  <si>
    <t>Kohout kulový přímý g 6/4 pn 42 do 185 °c 2x vnitřní závit</t>
  </si>
  <si>
    <t>C-722290226-0</t>
  </si>
  <si>
    <t>Zkouška těsnosti vodovodního potrubí závitového do dn 50</t>
  </si>
  <si>
    <t>C-722290234-0</t>
  </si>
  <si>
    <t>Proplach a dezinfekce vodovodního potrubí do dn 80</t>
  </si>
  <si>
    <t>C-998722202-0</t>
  </si>
  <si>
    <t>Přesun hmot procentní pro vnitřní vodovod v objektech v do 12 m</t>
  </si>
  <si>
    <t>725</t>
  </si>
  <si>
    <t>Zařizovací předměty</t>
  </si>
  <si>
    <t>C-725210821-0</t>
  </si>
  <si>
    <t>Demontáž umyvadel bez výtokových armatur</t>
  </si>
  <si>
    <t>sou.</t>
  </si>
  <si>
    <t>C-725211602-0</t>
  </si>
  <si>
    <t>Umyvadlo keramické  bílé vč.krytu na sifon 550 mm vč.hadiček</t>
  </si>
  <si>
    <t>C-725311131-0</t>
  </si>
  <si>
    <t>Dřez dvojitý nerezový se zápachovou uzávěrkou 900x600 mm</t>
  </si>
  <si>
    <t>C-725320821-0</t>
  </si>
  <si>
    <t>Demontáž dřez dvojitý na ocelové konzole bez výtokových armatur</t>
  </si>
  <si>
    <t>C-725822611-0</t>
  </si>
  <si>
    <t>Baterie umyvadlové stojánkové pákové s vysokým zobáčkem bez výpusti</t>
  </si>
  <si>
    <t>C-725823111-0</t>
  </si>
  <si>
    <t>Výtokový stojánkový ventil s délkou ramínka 240 mm</t>
  </si>
  <si>
    <t>C-725826111-0</t>
  </si>
  <si>
    <t>Pisoáry vč.ventylů</t>
  </si>
  <si>
    <t>C-725827123-0</t>
  </si>
  <si>
    <t>WC závěsný vč.splachovací nádržky(Geberit)</t>
  </si>
  <si>
    <t>C-725827124-0</t>
  </si>
  <si>
    <t>WC pro invalidy vč.splachovací nádržky(Geberit)</t>
  </si>
  <si>
    <t>C-725823154-0</t>
  </si>
  <si>
    <t>Madla pro zachycení</t>
  </si>
  <si>
    <t>C-725827125-0</t>
  </si>
  <si>
    <t>Pítko nerezové</t>
  </si>
  <si>
    <t>C-725828254-0</t>
  </si>
  <si>
    <t>Výlevka se splachovací nádržkou</t>
  </si>
  <si>
    <t>C-725800011-0</t>
  </si>
  <si>
    <t>Skříň hasicího přístroje vč,vybavení a hadice</t>
  </si>
  <si>
    <t>C-998725202-0</t>
  </si>
  <si>
    <t>Přesun hmot procentní pro zařizovací předměty v objektech v do 12 m</t>
  </si>
  <si>
    <t>Ostatní práce</t>
  </si>
  <si>
    <t>720-101</t>
  </si>
  <si>
    <t>Odvoz suti na skládku, skládkovné</t>
  </si>
  <si>
    <t>Vysekání rýh ve zdivo z cihel 7x15</t>
  </si>
  <si>
    <t>Vysekání rýh ve zdech z betonu 7x15</t>
  </si>
  <si>
    <t>Vybourání otvorů ve zdivu cihelném 25x25</t>
  </si>
  <si>
    <t>Vybourání otvorů ve zdech betonových 25x25</t>
  </si>
  <si>
    <t>Vysekání rýh ve zdivo z cihel 7x25</t>
  </si>
  <si>
    <t>VEDLEJŠÍ A OSTATNÍ ROZPOČTOVÉ  NÁKLADY</t>
  </si>
  <si>
    <t xml:space="preserve">U všech vedlejších a ostatních rozpočtových nákladů si podle popisu položky, projektové dokumentace a prohlídky místa plnění uchazeč sám určí pracnost v hodinách každé jednotlivé položky s ohledem na své zvyklosti, zkušenosti a vnitřní kalkulace. Tuto pracnost uchazeč vloží do pole "Množství" počtem hodin v jednotlivé položce a dále si v poli "Cena/MJ" určí cenu práce. Kalkulace je tak zcela v rukou uchazeče. </t>
  </si>
  <si>
    <t>Projekt skutečného provedení stavby pro všechny části realizace díla (stavební část, gastro, silnoproud, slaboproud, vytápění, ZTI).</t>
  </si>
  <si>
    <t>Celkové vyzkoušení a zaškolení obsluhy pro všechny části realizace díla  (stavební část, gastro, silnoproud, slaboproud, vytápění, ZTI).</t>
  </si>
  <si>
    <t>Ztížení pracovních podmínek časovým omezením podle SOD a ocenění práce na směny, dojde-li zhotovitel k závěru, že to bude nutné k včasnému dokončení díla. Uchazeč si doplní počet hodin prací sám, podle jeho kalkulace práce v soutěži.</t>
  </si>
  <si>
    <t xml:space="preserve">
Objednatel umožní v 1PP budovy ZŠ využít toaletu a sprchu pro účely stavby, buňka stavbyvedoucího, sklad, deponie a mezideponie jsou možné v západní části areálu ZŠ po domluvě s objednatelem.</t>
  </si>
  <si>
    <t xml:space="preserve">Projekt skutečného provedení stavby </t>
  </si>
  <si>
    <t>Ztížení pracovních podmínek časovým omezením</t>
  </si>
  <si>
    <t>Geodetické zaměření + geometrický plán, zanesení do katastru nemovitostí.</t>
  </si>
  <si>
    <t>Geodetické zaměření + geometrický plán</t>
  </si>
  <si>
    <t>Celkové vyzkoušení a zaškolení obsluhy</t>
  </si>
  <si>
    <t xml:space="preserve">ZŠ Velké Přílepy </t>
  </si>
  <si>
    <t>Nástavba a přístavba budovy 2. stupně ZŠ Velké Přílepy</t>
  </si>
  <si>
    <t>Poznámka: Žlutě podsvícené buňky znamenají položky věcně náležející do 3. etapy.</t>
  </si>
  <si>
    <t>Stavební část</t>
  </si>
  <si>
    <t>Gastro</t>
  </si>
  <si>
    <t>Varná deska vestavná, sklokeramická, 4 varné zóny, elektronické ovládání, indikace zbytkového tepla, dětská pojistka, D+M</t>
  </si>
  <si>
    <t>Mikrovlnná trouba, 800W, objem min. 23l, pro volné postavení (nevestavná)</t>
  </si>
  <si>
    <t>Set rychlovarná konvice a dotykový teploměr na jídlo</t>
  </si>
  <si>
    <t>Elektro.slaboproud</t>
  </si>
  <si>
    <t>Vybevení počítačové učebny a server</t>
  </si>
  <si>
    <t>Přenesení serveru z místnosti č. 46 do místnosti č. 27 včetně zprovoznění a vyzkoušení funkčnosti</t>
  </si>
  <si>
    <t>Chlazení místnosti č. 27 se servrem, D+M
- chladící jednotka split nebo nástěnná chladicí jednotka, min výkon chlazení 15 m3
- vývod vzduchu na fasádu včetně záslepky
- vývod okapové vody do kanalizace
- kondenzační jednotka umísttěna do místnosti serveru, popř. na fasádu</t>
  </si>
  <si>
    <t>Zregulování soustavy</t>
  </si>
  <si>
    <t>Komplexní vyzkoušení a konečná revize</t>
  </si>
  <si>
    <t>Přesun hmot HSV z dílů 2 - 8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</si>
</sst>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"/>
    <numFmt numFmtId="166" formatCode="#,##0\ &quot;Kč&quot;"/>
    <numFmt numFmtId="167" formatCode="#,##0.00\ &quot;Kč&quot;"/>
  </numFmts>
  <fonts count="4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sz val="14"/>
      <color rgb="FFFF0000"/>
      <name val="Arial CE"/>
      <charset val="238"/>
    </font>
    <font>
      <sz val="8"/>
      <color rgb="FFFF0000"/>
      <name val="Arial CE"/>
      <charset val="238"/>
    </font>
    <font>
      <sz val="8"/>
      <name val="Arial CE"/>
      <family val="2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sz val="7"/>
      <name val="Cambria"/>
      <family val="1"/>
      <charset val="238"/>
    </font>
    <font>
      <sz val="7"/>
      <color theme="1"/>
      <name val="Cambria"/>
      <family val="1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sz val="8"/>
      <color indexed="8"/>
      <name val="Cambria"/>
      <family val="1"/>
      <charset val="238"/>
    </font>
    <font>
      <sz val="8"/>
      <color theme="1"/>
      <name val="Cambria"/>
      <family val="1"/>
      <charset val="238"/>
      <scheme val="maj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sz val="8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indexed="72"/>
      <name val="Arial"/>
      <family val="2"/>
      <charset val="238"/>
    </font>
    <font>
      <sz val="10"/>
      <name val="Times New Roman CE"/>
      <charset val="238"/>
    </font>
    <font>
      <sz val="8"/>
      <color rgb="FF000000"/>
      <name val="Arial CE"/>
      <charset val="238"/>
    </font>
    <font>
      <sz val="8"/>
      <color indexed="8"/>
      <name val="Arial CE"/>
      <family val="2"/>
      <charset val="238"/>
    </font>
    <font>
      <sz val="7"/>
      <name val="Arial CE"/>
      <charset val="238"/>
    </font>
    <font>
      <sz val="6"/>
      <name val="Arial CE"/>
      <family val="2"/>
      <charset val="238"/>
    </font>
    <font>
      <sz val="8"/>
      <name val="MS Sans Serif"/>
      <family val="2"/>
      <charset val="1"/>
    </font>
    <font>
      <sz val="8"/>
      <color indexed="8"/>
      <name val="Arial"/>
      <family val="2"/>
      <charset val="238"/>
    </font>
    <font>
      <sz val="8"/>
      <color rgb="FF00B050"/>
      <name val="Arial"/>
      <family val="2"/>
      <charset val="238"/>
    </font>
    <font>
      <sz val="10"/>
      <color rgb="FF00B05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9" fillId="0" borderId="0"/>
    <xf numFmtId="0" fontId="1" fillId="0" borderId="0"/>
    <xf numFmtId="0" fontId="1" fillId="0" borderId="0" applyProtection="0"/>
    <xf numFmtId="0" fontId="3" fillId="0" borderId="0" applyProtection="0"/>
    <xf numFmtId="0" fontId="35" fillId="0" borderId="0"/>
    <xf numFmtId="0" fontId="36" fillId="0" borderId="0"/>
    <xf numFmtId="0" fontId="38" fillId="0" borderId="60">
      <alignment horizontal="justify" vertical="center" wrapText="1"/>
      <protection locked="0"/>
    </xf>
    <xf numFmtId="0" fontId="41" fillId="0" borderId="0">
      <alignment vertical="top" wrapText="1"/>
      <protection locked="0"/>
    </xf>
  </cellStyleXfs>
  <cellXfs count="32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9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9" fillId="0" borderId="0" xfId="1" applyNumberFormat="1"/>
    <xf numFmtId="0" fontId="15" fillId="0" borderId="0" xfId="1" applyFont="1"/>
    <xf numFmtId="0" fontId="16" fillId="0" borderId="58" xfId="1" applyFont="1" applyBorder="1" applyAlignment="1">
      <alignment horizontal="center" vertical="top"/>
    </xf>
    <xf numFmtId="49" fontId="16" fillId="0" borderId="58" xfId="1" applyNumberFormat="1" applyFont="1" applyBorder="1" applyAlignment="1">
      <alignment horizontal="left" vertical="top"/>
    </xf>
    <xf numFmtId="0" fontId="16" fillId="0" borderId="58" xfId="1" applyFont="1" applyBorder="1" applyAlignment="1">
      <alignment vertical="top" wrapText="1"/>
    </xf>
    <xf numFmtId="49" fontId="16" fillId="0" borderId="58" xfId="1" applyNumberFormat="1" applyFont="1" applyBorder="1" applyAlignment="1">
      <alignment horizontal="center" shrinkToFit="1"/>
    </xf>
    <xf numFmtId="4" fontId="16" fillId="0" borderId="58" xfId="1" applyNumberFormat="1" applyFont="1" applyBorder="1" applyAlignment="1">
      <alignment horizontal="right"/>
    </xf>
    <xf numFmtId="4" fontId="16" fillId="0" borderId="58" xfId="1" applyNumberFormat="1" applyFont="1" applyBorder="1"/>
    <xf numFmtId="0" fontId="17" fillId="0" borderId="0" xfId="1" applyFont="1"/>
    <xf numFmtId="0" fontId="3" fillId="2" borderId="10" xfId="1" applyFont="1" applyFill="1" applyBorder="1" applyAlignment="1">
      <alignment horizontal="center"/>
    </xf>
    <xf numFmtId="49" fontId="18" fillId="2" borderId="10" xfId="1" applyNumberFormat="1" applyFont="1" applyFill="1" applyBorder="1" applyAlignment="1">
      <alignment horizontal="left"/>
    </xf>
    <xf numFmtId="0" fontId="18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9" fillId="0" borderId="0" xfId="1" applyNumberFormat="1"/>
    <xf numFmtId="0" fontId="9" fillId="0" borderId="0" xfId="1" applyAlignment="1">
      <alignment horizontal="right"/>
    </xf>
    <xf numFmtId="49" fontId="5" fillId="0" borderId="12" xfId="0" applyNumberFormat="1" applyFont="1" applyBorder="1"/>
    <xf numFmtId="3" fontId="3" fillId="0" borderId="56" xfId="0" applyNumberFormat="1" applyFont="1" applyBorder="1"/>
    <xf numFmtId="49" fontId="5" fillId="2" borderId="56" xfId="1" applyNumberFormat="1" applyFont="1" applyFill="1" applyBorder="1"/>
    <xf numFmtId="0" fontId="5" fillId="2" borderId="13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9" xfId="1" applyNumberFormat="1" applyFont="1" applyFill="1" applyBorder="1" applyAlignment="1">
      <alignment horizontal="center"/>
    </xf>
    <xf numFmtId="0" fontId="16" fillId="0" borderId="56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6" fillId="0" borderId="58" xfId="1" applyFont="1" applyBorder="1" applyAlignment="1">
      <alignment horizontal="center"/>
    </xf>
    <xf numFmtId="0" fontId="4" fillId="0" borderId="15" xfId="1" applyFont="1" applyBorder="1"/>
    <xf numFmtId="0" fontId="21" fillId="0" borderId="56" xfId="0" applyFont="1" applyBorder="1" applyAlignment="1">
      <alignment wrapText="1"/>
    </xf>
    <xf numFmtId="49" fontId="4" fillId="2" borderId="9" xfId="0" applyNumberFormat="1" applyFont="1" applyFill="1" applyBorder="1" applyAlignment="1"/>
    <xf numFmtId="49" fontId="3" fillId="2" borderId="9" xfId="0" applyNumberFormat="1" applyFont="1" applyFill="1" applyBorder="1" applyAlignment="1"/>
    <xf numFmtId="49" fontId="3" fillId="2" borderId="8" xfId="0" applyNumberFormat="1" applyFont="1" applyFill="1" applyBorder="1" applyAlignment="1"/>
    <xf numFmtId="0" fontId="22" fillId="0" borderId="56" xfId="0" applyFont="1" applyBorder="1" applyAlignment="1">
      <alignment wrapText="1"/>
    </xf>
    <xf numFmtId="2" fontId="16" fillId="0" borderId="58" xfId="1" applyNumberFormat="1" applyFont="1" applyBorder="1" applyAlignment="1">
      <alignment vertical="top" wrapText="1"/>
    </xf>
    <xf numFmtId="2" fontId="16" fillId="0" borderId="58" xfId="1" applyNumberFormat="1" applyFont="1" applyBorder="1" applyAlignment="1">
      <alignment horizontal="right"/>
    </xf>
    <xf numFmtId="2" fontId="16" fillId="0" borderId="58" xfId="1" applyNumberFormat="1" applyFont="1" applyBorder="1" applyAlignment="1">
      <alignment wrapText="1"/>
    </xf>
    <xf numFmtId="0" fontId="16" fillId="0" borderId="58" xfId="1" applyFont="1" applyBorder="1" applyAlignment="1">
      <alignment horizontal="center" wrapText="1"/>
    </xf>
    <xf numFmtId="0" fontId="16" fillId="0" borderId="58" xfId="1" applyFont="1" applyBorder="1" applyAlignment="1">
      <alignment horizontal="center" vertical="top" wrapText="1"/>
    </xf>
    <xf numFmtId="0" fontId="21" fillId="3" borderId="56" xfId="0" applyFont="1" applyFill="1" applyBorder="1" applyAlignment="1">
      <alignment wrapText="1"/>
    </xf>
    <xf numFmtId="0" fontId="16" fillId="3" borderId="58" xfId="1" applyFont="1" applyFill="1" applyBorder="1" applyAlignment="1">
      <alignment vertical="top" wrapText="1"/>
    </xf>
    <xf numFmtId="2" fontId="16" fillId="0" borderId="58" xfId="1" applyNumberFormat="1" applyFont="1" applyBorder="1" applyAlignment="1">
      <alignment horizontal="right" wrapText="1"/>
    </xf>
    <xf numFmtId="0" fontId="22" fillId="3" borderId="56" xfId="0" applyFont="1" applyFill="1" applyBorder="1" applyAlignment="1">
      <alignment wrapText="1"/>
    </xf>
    <xf numFmtId="0" fontId="16" fillId="0" borderId="58" xfId="1" applyFont="1" applyBorder="1" applyAlignment="1">
      <alignment horizontal="right" wrapText="1"/>
    </xf>
    <xf numFmtId="2" fontId="16" fillId="4" borderId="58" xfId="1" applyNumberFormat="1" applyFont="1" applyFill="1" applyBorder="1" applyAlignment="1">
      <alignment horizontal="right" wrapText="1"/>
    </xf>
    <xf numFmtId="4" fontId="16" fillId="4" borderId="58" xfId="1" applyNumberFormat="1" applyFont="1" applyFill="1" applyBorder="1" applyAlignment="1">
      <alignment horizontal="right"/>
    </xf>
    <xf numFmtId="0" fontId="21" fillId="0" borderId="56" xfId="0" applyFont="1" applyBorder="1" applyAlignment="1">
      <alignment horizontal="left"/>
    </xf>
    <xf numFmtId="49" fontId="23" fillId="0" borderId="56" xfId="1" applyNumberFormat="1" applyFont="1" applyBorder="1" applyAlignment="1">
      <alignment horizontal="left"/>
    </xf>
    <xf numFmtId="0" fontId="16" fillId="4" borderId="58" xfId="1" applyFont="1" applyFill="1" applyBorder="1" applyAlignment="1">
      <alignment horizontal="center" vertical="top"/>
    </xf>
    <xf numFmtId="2" fontId="16" fillId="4" borderId="58" xfId="1" applyNumberFormat="1" applyFont="1" applyFill="1" applyBorder="1" applyAlignment="1">
      <alignment vertical="top" wrapText="1"/>
    </xf>
    <xf numFmtId="2" fontId="16" fillId="4" borderId="58" xfId="1" applyNumberFormat="1" applyFont="1" applyFill="1" applyBorder="1" applyAlignment="1">
      <alignment wrapText="1"/>
    </xf>
    <xf numFmtId="0" fontId="21" fillId="4" borderId="56" xfId="0" applyFont="1" applyFill="1" applyBorder="1" applyAlignment="1">
      <alignment wrapText="1"/>
    </xf>
    <xf numFmtId="2" fontId="16" fillId="4" borderId="58" xfId="1" applyNumberFormat="1" applyFont="1" applyFill="1" applyBorder="1" applyAlignment="1">
      <alignment horizontal="right"/>
    </xf>
    <xf numFmtId="0" fontId="24" fillId="0" borderId="56" xfId="0" applyFont="1" applyBorder="1" applyAlignment="1">
      <alignment horizontal="left"/>
    </xf>
    <xf numFmtId="49" fontId="24" fillId="0" borderId="0" xfId="0" applyNumberFormat="1" applyFont="1" applyAlignment="1" applyProtection="1">
      <alignment horizontal="left"/>
    </xf>
    <xf numFmtId="0" fontId="25" fillId="0" borderId="56" xfId="0" applyFont="1" applyFill="1" applyBorder="1" applyAlignment="1">
      <alignment horizontal="left"/>
    </xf>
    <xf numFmtId="49" fontId="24" fillId="0" borderId="58" xfId="1" applyNumberFormat="1" applyFont="1" applyBorder="1" applyAlignment="1">
      <alignment horizontal="left" vertical="top"/>
    </xf>
    <xf numFmtId="0" fontId="26" fillId="0" borderId="56" xfId="0" applyFont="1" applyBorder="1" applyAlignment="1">
      <alignment horizontal="left"/>
    </xf>
    <xf numFmtId="0" fontId="26" fillId="0" borderId="56" xfId="0" applyFont="1" applyBorder="1" applyAlignment="1">
      <alignment horizontal="right"/>
    </xf>
    <xf numFmtId="49" fontId="27" fillId="0" borderId="58" xfId="1" applyNumberFormat="1" applyFont="1" applyBorder="1" applyAlignment="1">
      <alignment horizontal="left" vertical="top"/>
    </xf>
    <xf numFmtId="49" fontId="24" fillId="4" borderId="58" xfId="1" applyNumberFormat="1" applyFont="1" applyFill="1" applyBorder="1" applyAlignment="1">
      <alignment horizontal="left" vertical="top"/>
    </xf>
    <xf numFmtId="0" fontId="24" fillId="0" borderId="58" xfId="1" applyFont="1" applyBorder="1" applyAlignment="1">
      <alignment horizontal="left" wrapText="1"/>
    </xf>
    <xf numFmtId="0" fontId="22" fillId="4" borderId="56" xfId="0" applyFont="1" applyFill="1" applyBorder="1" applyAlignment="1">
      <alignment wrapText="1"/>
    </xf>
    <xf numFmtId="0" fontId="16" fillId="0" borderId="25" xfId="0" applyFont="1" applyBorder="1"/>
    <xf numFmtId="3" fontId="16" fillId="0" borderId="26" xfId="0" applyNumberFormat="1" applyFont="1" applyBorder="1" applyAlignment="1">
      <alignment horizontal="right"/>
    </xf>
    <xf numFmtId="0" fontId="12" fillId="0" borderId="0" xfId="1" applyFont="1" applyAlignment="1">
      <alignment horizontal="center"/>
    </xf>
    <xf numFmtId="49" fontId="28" fillId="0" borderId="59" xfId="1" applyNumberFormat="1" applyFont="1" applyFill="1" applyBorder="1" applyAlignment="1">
      <alignment horizontal="left"/>
    </xf>
    <xf numFmtId="0" fontId="29" fillId="0" borderId="0" xfId="0" applyFont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Border="1" applyAlignment="1">
      <alignment vertical="top" wrapText="1"/>
    </xf>
    <xf numFmtId="0" fontId="22" fillId="0" borderId="59" xfId="1" quotePrefix="1" applyFont="1" applyFill="1" applyBorder="1" applyAlignment="1">
      <alignment wrapText="1"/>
    </xf>
    <xf numFmtId="0" fontId="29" fillId="0" borderId="0" xfId="0" applyFont="1" applyBorder="1" applyAlignment="1">
      <alignment horizontal="center" vertical="top"/>
    </xf>
    <xf numFmtId="2" fontId="22" fillId="0" borderId="59" xfId="1" quotePrefix="1" applyNumberFormat="1" applyFont="1" applyFill="1" applyBorder="1" applyAlignment="1">
      <alignment wrapText="1"/>
    </xf>
    <xf numFmtId="0" fontId="29" fillId="0" borderId="0" xfId="0" applyFont="1" applyBorder="1" applyAlignment="1">
      <alignment horizontal="center"/>
    </xf>
    <xf numFmtId="2" fontId="16" fillId="0" borderId="0" xfId="1" applyNumberFormat="1" applyFont="1" applyBorder="1" applyAlignment="1">
      <alignment horizontal="right"/>
    </xf>
    <xf numFmtId="0" fontId="22" fillId="0" borderId="59" xfId="1" applyFont="1" applyFill="1" applyBorder="1" applyAlignment="1">
      <alignment horizontal="center" wrapText="1"/>
    </xf>
    <xf numFmtId="1" fontId="22" fillId="0" borderId="0" xfId="2" applyNumberFormat="1" applyFont="1" applyAlignment="1">
      <alignment vertical="justify" wrapText="1"/>
    </xf>
    <xf numFmtId="2" fontId="16" fillId="0" borderId="58" xfId="1" applyNumberFormat="1" applyFont="1" applyBorder="1" applyAlignment="1">
      <alignment horizontal="center" wrapText="1"/>
    </xf>
    <xf numFmtId="2" fontId="16" fillId="0" borderId="59" xfId="3" applyNumberFormat="1" applyFont="1" applyFill="1" applyBorder="1" applyAlignment="1">
      <alignment horizontal="right" wrapText="1"/>
    </xf>
    <xf numFmtId="1" fontId="22" fillId="0" borderId="0" xfId="2" applyNumberFormat="1" applyFont="1" applyAlignment="1">
      <alignment wrapText="1"/>
    </xf>
    <xf numFmtId="0" fontId="32" fillId="3" borderId="10" xfId="0" applyFont="1" applyFill="1" applyBorder="1" applyAlignment="1">
      <alignment horizontal="left" vertical="top" wrapText="1"/>
    </xf>
    <xf numFmtId="1" fontId="32" fillId="0" borderId="0" xfId="2" applyNumberFormat="1" applyFont="1" applyAlignment="1">
      <alignment wrapText="1"/>
    </xf>
    <xf numFmtId="0" fontId="16" fillId="0" borderId="59" xfId="3" applyNumberFormat="1" applyFont="1" applyFill="1" applyBorder="1" applyAlignment="1">
      <alignment horizontal="center" wrapText="1"/>
    </xf>
    <xf numFmtId="0" fontId="33" fillId="3" borderId="10" xfId="0" applyFont="1" applyFill="1" applyBorder="1" applyAlignment="1">
      <alignment horizontal="left" vertical="top" wrapText="1"/>
    </xf>
    <xf numFmtId="0" fontId="16" fillId="0" borderId="59" xfId="3" applyNumberFormat="1" applyFont="1" applyFill="1" applyBorder="1" applyAlignment="1">
      <alignment horizontal="center" vertical="center" wrapText="1"/>
    </xf>
    <xf numFmtId="0" fontId="16" fillId="0" borderId="59" xfId="3" applyNumberFormat="1" applyFont="1" applyFill="1" applyBorder="1" applyAlignment="1">
      <alignment horizontal="left" vertical="center" wrapText="1"/>
    </xf>
    <xf numFmtId="2" fontId="16" fillId="0" borderId="59" xfId="3" applyNumberFormat="1" applyFont="1" applyFill="1" applyBorder="1" applyAlignment="1">
      <alignment horizontal="right" vertical="center" wrapText="1"/>
    </xf>
    <xf numFmtId="1" fontId="22" fillId="0" borderId="0" xfId="2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2" fillId="3" borderId="10" xfId="0" applyFont="1" applyFill="1" applyBorder="1" applyAlignment="1">
      <alignment horizontal="left" vertical="top"/>
    </xf>
    <xf numFmtId="49" fontId="32" fillId="0" borderId="0" xfId="2" applyNumberFormat="1" applyFont="1"/>
    <xf numFmtId="0" fontId="22" fillId="3" borderId="10" xfId="0" applyFont="1" applyFill="1" applyBorder="1" applyAlignment="1">
      <alignment horizontal="left" vertical="top" wrapText="1"/>
    </xf>
    <xf numFmtId="0" fontId="22" fillId="3" borderId="10" xfId="0" applyFont="1" applyFill="1" applyBorder="1" applyAlignment="1">
      <alignment horizontal="left" vertical="top"/>
    </xf>
    <xf numFmtId="167" fontId="16" fillId="0" borderId="59" xfId="4" applyNumberFormat="1" applyFont="1" applyFill="1" applyBorder="1" applyAlignment="1" applyProtection="1">
      <alignment horizontal="right" wrapText="1"/>
      <protection locked="0" hidden="1"/>
    </xf>
    <xf numFmtId="0" fontId="34" fillId="0" borderId="59" xfId="0" applyFont="1" applyFill="1" applyBorder="1" applyAlignment="1">
      <alignment wrapText="1"/>
    </xf>
    <xf numFmtId="0" fontId="16" fillId="0" borderId="59" xfId="5" applyFont="1" applyFill="1" applyBorder="1" applyAlignment="1">
      <alignment horizontal="left" vertical="center" wrapText="1"/>
    </xf>
    <xf numFmtId="167" fontId="16" fillId="0" borderId="59" xfId="4" applyNumberFormat="1" applyFont="1" applyFill="1" applyBorder="1" applyAlignment="1" applyProtection="1">
      <alignment horizontal="right" vertical="center" wrapText="1"/>
      <protection locked="0" hidden="1"/>
    </xf>
    <xf numFmtId="0" fontId="37" fillId="0" borderId="59" xfId="6" applyFont="1" applyFill="1" applyBorder="1" applyAlignment="1">
      <alignment vertical="center" wrapText="1"/>
    </xf>
    <xf numFmtId="167" fontId="16" fillId="4" borderId="59" xfId="4" applyNumberFormat="1" applyFont="1" applyFill="1" applyBorder="1" applyAlignment="1" applyProtection="1">
      <alignment horizontal="right" wrapText="1"/>
      <protection locked="0" hidden="1"/>
    </xf>
    <xf numFmtId="0" fontId="16" fillId="0" borderId="59" xfId="4" applyFont="1" applyFill="1" applyBorder="1" applyAlignment="1">
      <alignment horizontal="left" vertical="center" wrapText="1"/>
    </xf>
    <xf numFmtId="0" fontId="32" fillId="0" borderId="59" xfId="6" applyFont="1" applyFill="1" applyBorder="1" applyAlignment="1">
      <alignment vertical="center" wrapText="1"/>
    </xf>
    <xf numFmtId="0" fontId="38" fillId="0" borderId="59" xfId="7" applyFont="1" applyFill="1" applyBorder="1" applyAlignment="1">
      <alignment horizontal="justify" vertical="center" wrapText="1"/>
      <protection locked="0"/>
    </xf>
    <xf numFmtId="167" fontId="16" fillId="4" borderId="0" xfId="4" applyNumberFormat="1" applyFont="1" applyFill="1" applyBorder="1" applyAlignment="1" applyProtection="1">
      <alignment horizontal="right" wrapText="1"/>
      <protection locked="0" hidden="1"/>
    </xf>
    <xf numFmtId="0" fontId="16" fillId="0" borderId="59" xfId="4" applyFont="1" applyFill="1" applyBorder="1" applyAlignment="1" applyProtection="1">
      <alignment horizontal="left" vertical="center" wrapText="1"/>
      <protection locked="0" hidden="1"/>
    </xf>
    <xf numFmtId="0" fontId="39" fillId="0" borderId="0" xfId="0" applyFont="1" applyBorder="1"/>
    <xf numFmtId="0" fontId="1" fillId="0" borderId="0" xfId="0" applyFont="1" applyBorder="1"/>
    <xf numFmtId="0" fontId="32" fillId="0" borderId="0" xfId="0" applyFont="1" applyBorder="1" applyAlignment="1">
      <alignment wrapText="1"/>
    </xf>
    <xf numFmtId="0" fontId="32" fillId="0" borderId="0" xfId="0" applyFont="1" applyBorder="1"/>
    <xf numFmtId="2" fontId="16" fillId="3" borderId="58" xfId="1" applyNumberFormat="1" applyFont="1" applyFill="1" applyBorder="1" applyAlignment="1">
      <alignment wrapText="1"/>
    </xf>
    <xf numFmtId="2" fontId="22" fillId="3" borderId="58" xfId="1" applyNumberFormat="1" applyFont="1" applyFill="1" applyBorder="1" applyAlignment="1">
      <alignment wrapText="1"/>
    </xf>
    <xf numFmtId="0" fontId="4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2" fontId="22" fillId="0" borderId="58" xfId="1" applyNumberFormat="1" applyFont="1" applyBorder="1" applyAlignment="1">
      <alignment wrapText="1"/>
    </xf>
    <xf numFmtId="0" fontId="21" fillId="3" borderId="0" xfId="0" applyFont="1" applyFill="1" applyBorder="1"/>
    <xf numFmtId="0" fontId="22" fillId="0" borderId="59" xfId="1" applyFont="1" applyFill="1" applyBorder="1" applyAlignment="1">
      <alignment wrapText="1"/>
    </xf>
    <xf numFmtId="0" fontId="28" fillId="0" borderId="59" xfId="1" quotePrefix="1" applyFont="1" applyFill="1" applyBorder="1" applyAlignment="1">
      <alignment wrapText="1"/>
    </xf>
    <xf numFmtId="0" fontId="22" fillId="0" borderId="59" xfId="1" quotePrefix="1" applyFont="1" applyFill="1" applyBorder="1"/>
    <xf numFmtId="0" fontId="22" fillId="3" borderId="59" xfId="1" quotePrefix="1" applyFont="1" applyFill="1" applyBorder="1"/>
    <xf numFmtId="0" fontId="22" fillId="3" borderId="59" xfId="1" applyFont="1" applyFill="1" applyBorder="1"/>
    <xf numFmtId="0" fontId="16" fillId="0" borderId="59" xfId="8" applyFont="1" applyFill="1" applyBorder="1" applyAlignment="1">
      <alignment horizontal="left" vertical="center" wrapText="1"/>
      <protection locked="0"/>
    </xf>
    <xf numFmtId="0" fontId="42" fillId="0" borderId="59" xfId="0" applyFont="1" applyFill="1" applyBorder="1" applyAlignment="1">
      <alignment horizontal="justify"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7" xfId="0" applyFont="1" applyBorder="1" applyAlignment="1"/>
    <xf numFmtId="0" fontId="4" fillId="0" borderId="0" xfId="1" applyFont="1" applyAlignment="1">
      <alignment horizontal="left"/>
    </xf>
    <xf numFmtId="49" fontId="4" fillId="2" borderId="10" xfId="1" applyNumberFormat="1" applyFont="1" applyFill="1" applyBorder="1" applyAlignment="1">
      <alignment horizontal="left"/>
    </xf>
    <xf numFmtId="0" fontId="4" fillId="2" borderId="15" xfId="1" applyFont="1" applyFill="1" applyBorder="1"/>
    <xf numFmtId="3" fontId="3" fillId="0" borderId="56" xfId="0" applyNumberFormat="1" applyFont="1" applyFill="1" applyBorder="1"/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43" fillId="0" borderId="7" xfId="0" applyFont="1" applyBorder="1" applyAlignment="1">
      <alignment wrapText="1"/>
    </xf>
    <xf numFmtId="0" fontId="44" fillId="0" borderId="9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4" fillId="0" borderId="50" xfId="1" applyFont="1" applyBorder="1" applyAlignment="1">
      <alignment horizontal="center"/>
    </xf>
    <xf numFmtId="0" fontId="4" fillId="0" borderId="52" xfId="1" applyFont="1" applyBorder="1" applyAlignment="1">
      <alignment horizontal="center"/>
    </xf>
    <xf numFmtId="0" fontId="4" fillId="0" borderId="51" xfId="1" applyFont="1" applyBorder="1" applyAlignment="1">
      <alignment horizontal="center" shrinkToFit="1"/>
    </xf>
    <xf numFmtId="0" fontId="4" fillId="0" borderId="50" xfId="1" applyFont="1" applyBorder="1" applyAlignment="1">
      <alignment horizontal="center" shrinkToFit="1"/>
    </xf>
    <xf numFmtId="0" fontId="4" fillId="0" borderId="52" xfId="1" applyFont="1" applyBorder="1" applyAlignment="1">
      <alignment horizontal="center" shrinkToFit="1"/>
    </xf>
  </cellXfs>
  <cellStyles count="9">
    <cellStyle name="Normal_Cenik GE Securitynew" xfId="6"/>
    <cellStyle name="Normální" xfId="0" builtinId="0"/>
    <cellStyle name="normální 10" xfId="2"/>
    <cellStyle name="normální 22 2" xfId="4"/>
    <cellStyle name="normální 8" xfId="8"/>
    <cellStyle name="normální_EZS" xfId="3"/>
    <cellStyle name="normální_POL.XLS" xfId="1"/>
    <cellStyle name="normální_Videotelefon" xfId="5"/>
    <cellStyle name="popis polozky 2" xfId="7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in/Dokumenty/P&#344;E&#268;EK%20VELK&#201;%20MP&#344;&#205;LEPY/VELKE%20PRILEPY_2.ETAPA%20ELEKTRO%20SILNOPRO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S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H1" sqref="H1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>
        <f>Rekapitulace!H1</f>
        <v>0</v>
      </c>
      <c r="D2" s="5" t="str">
        <f>Rekapitulace!G2</f>
        <v>Stavební úpravy ZŠ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1292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72</v>
      </c>
      <c r="B5" s="18"/>
      <c r="C5" s="192" t="s">
        <v>287</v>
      </c>
      <c r="D5" s="193"/>
      <c r="E5" s="194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1293</v>
      </c>
      <c r="D6" s="11"/>
      <c r="E6" s="12"/>
      <c r="F6" s="19" t="s">
        <v>8</v>
      </c>
      <c r="G6" s="20">
        <v>0</v>
      </c>
      <c r="O6" s="21"/>
    </row>
    <row r="7" spans="1:57" ht="12.95" customHeight="1" x14ac:dyDescent="0.2">
      <c r="A7" s="22" t="s">
        <v>71</v>
      </c>
      <c r="B7" s="23"/>
      <c r="C7" s="24" t="s">
        <v>96</v>
      </c>
      <c r="D7" s="25"/>
      <c r="E7" s="25"/>
      <c r="F7" s="26" t="s">
        <v>9</v>
      </c>
      <c r="G7" s="20">
        <f>IF(PocetMJ=0,,ROUND((F30+F32)/PocetMJ,1))</f>
        <v>0</v>
      </c>
    </row>
    <row r="8" spans="1:57" x14ac:dyDescent="0.2">
      <c r="A8" s="27" t="s">
        <v>10</v>
      </c>
      <c r="B8" s="13"/>
      <c r="C8" s="294" t="s">
        <v>98</v>
      </c>
      <c r="D8" s="294"/>
      <c r="E8" s="295"/>
      <c r="F8" s="28" t="s">
        <v>11</v>
      </c>
      <c r="G8" s="29"/>
      <c r="H8" s="30"/>
      <c r="I8" s="31"/>
    </row>
    <row r="9" spans="1:57" x14ac:dyDescent="0.2">
      <c r="A9" s="27" t="s">
        <v>12</v>
      </c>
      <c r="B9" s="13"/>
      <c r="C9" s="294" t="str">
        <f>Projektant</f>
        <v>TTP spol.s.r.o. Družstevní ochoz 2,Praha 4</v>
      </c>
      <c r="D9" s="294"/>
      <c r="E9" s="295"/>
      <c r="F9" s="13"/>
      <c r="G9" s="32"/>
      <c r="H9" s="33"/>
    </row>
    <row r="10" spans="1:57" x14ac:dyDescent="0.2">
      <c r="A10" s="27" t="s">
        <v>13</v>
      </c>
      <c r="B10" s="13"/>
      <c r="C10" s="294" t="s">
        <v>97</v>
      </c>
      <c r="D10" s="294"/>
      <c r="E10" s="294"/>
      <c r="F10" s="34"/>
      <c r="G10" s="35"/>
      <c r="H10" s="36"/>
    </row>
    <row r="11" spans="1:57" ht="13.5" customHeight="1" x14ac:dyDescent="0.2">
      <c r="A11" s="27" t="s">
        <v>14</v>
      </c>
      <c r="B11" s="13"/>
      <c r="C11" s="294"/>
      <c r="D11" s="294"/>
      <c r="E11" s="294"/>
      <c r="F11" s="37" t="s">
        <v>15</v>
      </c>
      <c r="G11" s="38"/>
      <c r="H11" s="33"/>
      <c r="BA11" s="39"/>
      <c r="BB11" s="39"/>
      <c r="BC11" s="39"/>
      <c r="BD11" s="39"/>
      <c r="BE11" s="39"/>
    </row>
    <row r="12" spans="1:57" ht="12.75" customHeight="1" x14ac:dyDescent="0.2">
      <c r="A12" s="40" t="s">
        <v>16</v>
      </c>
      <c r="B12" s="10"/>
      <c r="C12" s="296"/>
      <c r="D12" s="296"/>
      <c r="E12" s="296"/>
      <c r="F12" s="41" t="s">
        <v>17</v>
      </c>
      <c r="G12" s="42"/>
      <c r="H12" s="33"/>
    </row>
    <row r="13" spans="1:57" ht="28.5" customHeight="1" thickBot="1" x14ac:dyDescent="0.25">
      <c r="A13" s="43" t="s">
        <v>18</v>
      </c>
      <c r="B13" s="44"/>
      <c r="C13" s="44"/>
      <c r="D13" s="44"/>
      <c r="E13" s="45"/>
      <c r="F13" s="45"/>
      <c r="G13" s="46"/>
      <c r="H13" s="33"/>
    </row>
    <row r="14" spans="1:57" ht="17.25" customHeight="1" thickBot="1" x14ac:dyDescent="0.25">
      <c r="A14" s="47" t="s">
        <v>19</v>
      </c>
      <c r="B14" s="48"/>
      <c r="C14" s="49"/>
      <c r="D14" s="50" t="s">
        <v>20</v>
      </c>
      <c r="E14" s="51"/>
      <c r="F14" s="51"/>
      <c r="G14" s="49"/>
    </row>
    <row r="15" spans="1:57" ht="15.95" customHeight="1" x14ac:dyDescent="0.2">
      <c r="A15" s="52"/>
      <c r="B15" s="53" t="s">
        <v>21</v>
      </c>
      <c r="C15" s="54">
        <f>HSV</f>
        <v>0</v>
      </c>
      <c r="D15" s="55" t="str">
        <f>Rekapitulace!A39</f>
        <v>Zařízení staveniště</v>
      </c>
      <c r="E15" s="56"/>
      <c r="F15" s="57"/>
      <c r="G15" s="54">
        <f>Rekapitulace!I39</f>
        <v>0</v>
      </c>
    </row>
    <row r="16" spans="1:57" ht="15.95" customHeight="1" x14ac:dyDescent="0.2">
      <c r="A16" s="52" t="s">
        <v>22</v>
      </c>
      <c r="B16" s="53" t="s">
        <v>23</v>
      </c>
      <c r="C16" s="54">
        <f>PSV</f>
        <v>0</v>
      </c>
      <c r="D16" s="9" t="str">
        <f>Rekapitulace!A41</f>
        <v xml:space="preserve">Projekt skutečného provedení stavby </v>
      </c>
      <c r="E16" s="58"/>
      <c r="F16" s="59"/>
      <c r="G16" s="54">
        <f>Rekapitulace!I41</f>
        <v>0</v>
      </c>
    </row>
    <row r="17" spans="1:7" ht="15.95" customHeight="1" x14ac:dyDescent="0.2">
      <c r="A17" s="52" t="s">
        <v>24</v>
      </c>
      <c r="B17" s="53" t="s">
        <v>25</v>
      </c>
      <c r="C17" s="54">
        <f>Mont</f>
        <v>0</v>
      </c>
      <c r="D17" s="9" t="str">
        <f>Rekapitulace!A43</f>
        <v>Celkové vyzkoušení a zaškolení obsluhy</v>
      </c>
      <c r="E17" s="58"/>
      <c r="F17" s="59"/>
      <c r="G17" s="54">
        <f>Rekapitulace!I43</f>
        <v>0</v>
      </c>
    </row>
    <row r="18" spans="1:7" ht="15.95" customHeight="1" x14ac:dyDescent="0.2">
      <c r="A18" s="60" t="s">
        <v>26</v>
      </c>
      <c r="B18" s="61" t="s">
        <v>27</v>
      </c>
      <c r="C18" s="54">
        <f>Dodavka</f>
        <v>0</v>
      </c>
      <c r="D18" s="9" t="str">
        <f>Rekapitulace!A45</f>
        <v>Geodetické zaměření + geometrický plán</v>
      </c>
      <c r="E18" s="58"/>
      <c r="F18" s="59"/>
      <c r="G18" s="54">
        <f>Rekapitulace!I45</f>
        <v>0</v>
      </c>
    </row>
    <row r="19" spans="1:7" ht="15.95" customHeight="1" x14ac:dyDescent="0.2">
      <c r="A19" s="62" t="s">
        <v>28</v>
      </c>
      <c r="B19" s="53"/>
      <c r="C19" s="54">
        <f>SUM(C15:C18)</f>
        <v>0</v>
      </c>
      <c r="D19" s="9" t="str">
        <f>Rekapitulace!A47</f>
        <v>Ztížení pracovních podmínek časovým omezením</v>
      </c>
      <c r="E19" s="53"/>
      <c r="F19" s="225"/>
      <c r="G19" s="54">
        <f>Rekapitulace!I47</f>
        <v>0</v>
      </c>
    </row>
    <row r="20" spans="1:7" ht="15.95" customHeight="1" x14ac:dyDescent="0.2">
      <c r="A20" s="62"/>
      <c r="B20" s="53"/>
      <c r="C20" s="54"/>
      <c r="D20" s="9"/>
      <c r="E20" s="58"/>
      <c r="F20" s="59"/>
      <c r="G20" s="54"/>
    </row>
    <row r="21" spans="1:7" ht="15.95" customHeight="1" x14ac:dyDescent="0.2">
      <c r="A21" s="62" t="s">
        <v>29</v>
      </c>
      <c r="B21" s="53"/>
      <c r="C21" s="54">
        <f>HZS</f>
        <v>0</v>
      </c>
      <c r="D21" s="9"/>
      <c r="E21" s="58"/>
      <c r="F21" s="59"/>
      <c r="G21" s="54"/>
    </row>
    <row r="22" spans="1:7" ht="15.95" customHeight="1" x14ac:dyDescent="0.2">
      <c r="A22" s="63" t="s">
        <v>30</v>
      </c>
      <c r="B22" s="64"/>
      <c r="C22" s="54">
        <f>C19+C21</f>
        <v>0</v>
      </c>
      <c r="D22" s="9" t="s">
        <v>31</v>
      </c>
      <c r="E22" s="58"/>
      <c r="F22" s="59"/>
      <c r="G22" s="54"/>
    </row>
    <row r="23" spans="1:7" ht="15.95" customHeight="1" thickBot="1" x14ac:dyDescent="0.25">
      <c r="A23" s="297" t="s">
        <v>32</v>
      </c>
      <c r="B23" s="298"/>
      <c r="C23" s="65">
        <f>C22+G23</f>
        <v>0</v>
      </c>
      <c r="D23" s="66" t="s">
        <v>33</v>
      </c>
      <c r="E23" s="67"/>
      <c r="F23" s="68"/>
      <c r="G23" s="54">
        <f>SUM(G15:G22)</f>
        <v>0</v>
      </c>
    </row>
    <row r="24" spans="1:7" x14ac:dyDescent="0.2">
      <c r="A24" s="69" t="s">
        <v>34</v>
      </c>
      <c r="B24" s="70"/>
      <c r="C24" s="71"/>
      <c r="D24" s="70" t="s">
        <v>35</v>
      </c>
      <c r="E24" s="70"/>
      <c r="F24" s="72" t="s">
        <v>36</v>
      </c>
      <c r="G24" s="73"/>
    </row>
    <row r="25" spans="1:7" x14ac:dyDescent="0.2">
      <c r="A25" s="63" t="s">
        <v>37</v>
      </c>
      <c r="B25" s="64"/>
      <c r="C25" s="74"/>
      <c r="D25" s="64" t="s">
        <v>37</v>
      </c>
      <c r="E25" s="75"/>
      <c r="F25" s="76" t="s">
        <v>37</v>
      </c>
      <c r="G25" s="77"/>
    </row>
    <row r="26" spans="1:7" ht="37.5" customHeight="1" x14ac:dyDescent="0.2">
      <c r="A26" s="63" t="s">
        <v>38</v>
      </c>
      <c r="B26" s="78"/>
      <c r="C26" s="74"/>
      <c r="D26" s="64" t="s">
        <v>38</v>
      </c>
      <c r="E26" s="75"/>
      <c r="F26" s="76" t="s">
        <v>38</v>
      </c>
      <c r="G26" s="77"/>
    </row>
    <row r="27" spans="1:7" x14ac:dyDescent="0.2">
      <c r="A27" s="63"/>
      <c r="B27" s="79"/>
      <c r="C27" s="74"/>
      <c r="D27" s="64"/>
      <c r="E27" s="75"/>
      <c r="F27" s="76"/>
      <c r="G27" s="77"/>
    </row>
    <row r="28" spans="1:7" x14ac:dyDescent="0.2">
      <c r="A28" s="63" t="s">
        <v>39</v>
      </c>
      <c r="B28" s="64"/>
      <c r="C28" s="74"/>
      <c r="D28" s="76" t="s">
        <v>40</v>
      </c>
      <c r="E28" s="74"/>
      <c r="F28" s="80" t="s">
        <v>40</v>
      </c>
      <c r="G28" s="77"/>
    </row>
    <row r="29" spans="1:7" ht="69" customHeight="1" x14ac:dyDescent="0.2">
      <c r="A29" s="63"/>
      <c r="B29" s="64"/>
      <c r="C29" s="81"/>
      <c r="D29" s="82"/>
      <c r="E29" s="81"/>
      <c r="F29" s="64"/>
      <c r="G29" s="77"/>
    </row>
    <row r="30" spans="1:7" x14ac:dyDescent="0.2">
      <c r="A30" s="83" t="s">
        <v>41</v>
      </c>
      <c r="B30" s="84"/>
      <c r="C30" s="85">
        <v>21</v>
      </c>
      <c r="D30" s="84" t="s">
        <v>42</v>
      </c>
      <c r="E30" s="86"/>
      <c r="F30" s="299">
        <f>C23-F32</f>
        <v>0</v>
      </c>
      <c r="G30" s="300"/>
    </row>
    <row r="31" spans="1:7" x14ac:dyDescent="0.2">
      <c r="A31" s="83" t="s">
        <v>43</v>
      </c>
      <c r="B31" s="84"/>
      <c r="C31" s="85">
        <f>SazbaDPH1</f>
        <v>21</v>
      </c>
      <c r="D31" s="84" t="s">
        <v>44</v>
      </c>
      <c r="E31" s="86"/>
      <c r="F31" s="299">
        <f>ROUND(PRODUCT(F30,C31/100),0)</f>
        <v>0</v>
      </c>
      <c r="G31" s="300"/>
    </row>
    <row r="32" spans="1:7" x14ac:dyDescent="0.2">
      <c r="A32" s="83" t="s">
        <v>41</v>
      </c>
      <c r="B32" s="84"/>
      <c r="C32" s="85">
        <v>0</v>
      </c>
      <c r="D32" s="84" t="s">
        <v>44</v>
      </c>
      <c r="E32" s="86"/>
      <c r="F32" s="299">
        <v>0</v>
      </c>
      <c r="G32" s="300"/>
    </row>
    <row r="33" spans="1:8" x14ac:dyDescent="0.2">
      <c r="A33" s="83" t="s">
        <v>43</v>
      </c>
      <c r="B33" s="87"/>
      <c r="C33" s="88">
        <f>SazbaDPH2</f>
        <v>0</v>
      </c>
      <c r="D33" s="84" t="s">
        <v>44</v>
      </c>
      <c r="E33" s="59"/>
      <c r="F33" s="299">
        <f>ROUND(PRODUCT(F32,C33/100),0)</f>
        <v>0</v>
      </c>
      <c r="G33" s="300"/>
    </row>
    <row r="34" spans="1:8" s="92" customFormat="1" ht="19.5" customHeight="1" thickBot="1" x14ac:dyDescent="0.3">
      <c r="A34" s="89" t="s">
        <v>45</v>
      </c>
      <c r="B34" s="90"/>
      <c r="C34" s="90"/>
      <c r="D34" s="90"/>
      <c r="E34" s="91"/>
      <c r="F34" s="301">
        <f>ROUND(SUM(F30:F33),0)</f>
        <v>0</v>
      </c>
      <c r="G34" s="302"/>
    </row>
    <row r="36" spans="1:8" x14ac:dyDescent="0.2">
      <c r="A36" s="93" t="s">
        <v>46</v>
      </c>
      <c r="B36" s="93"/>
      <c r="C36" s="93"/>
      <c r="D36" s="93"/>
      <c r="E36" s="93"/>
      <c r="F36" s="93"/>
      <c r="G36" s="93"/>
      <c r="H36" t="s">
        <v>5</v>
      </c>
    </row>
    <row r="37" spans="1:8" ht="14.25" customHeight="1" x14ac:dyDescent="0.2">
      <c r="A37" s="93"/>
      <c r="B37" s="292"/>
      <c r="C37" s="293"/>
      <c r="D37" s="293"/>
      <c r="E37" s="293"/>
      <c r="F37" s="293"/>
      <c r="G37" s="293"/>
      <c r="H37" t="s">
        <v>5</v>
      </c>
    </row>
    <row r="38" spans="1:8" ht="12.75" customHeight="1" x14ac:dyDescent="0.2">
      <c r="A38" s="94"/>
      <c r="B38" s="293"/>
      <c r="C38" s="293"/>
      <c r="D38" s="293"/>
      <c r="E38" s="293"/>
      <c r="F38" s="293"/>
      <c r="G38" s="293"/>
      <c r="H38" t="s">
        <v>5</v>
      </c>
    </row>
    <row r="39" spans="1:8" x14ac:dyDescent="0.2">
      <c r="A39" s="94"/>
      <c r="B39" s="293"/>
      <c r="C39" s="293"/>
      <c r="D39" s="293"/>
      <c r="E39" s="293"/>
      <c r="F39" s="293"/>
      <c r="G39" s="293"/>
      <c r="H39" t="s">
        <v>5</v>
      </c>
    </row>
    <row r="40" spans="1:8" x14ac:dyDescent="0.2">
      <c r="A40" s="94"/>
      <c r="B40" s="293"/>
      <c r="C40" s="293"/>
      <c r="D40" s="293"/>
      <c r="E40" s="293"/>
      <c r="F40" s="293"/>
      <c r="G40" s="293"/>
      <c r="H40" t="s">
        <v>5</v>
      </c>
    </row>
    <row r="41" spans="1:8" x14ac:dyDescent="0.2">
      <c r="A41" s="94"/>
      <c r="B41" s="293"/>
      <c r="C41" s="293"/>
      <c r="D41" s="293"/>
      <c r="E41" s="293"/>
      <c r="F41" s="293"/>
      <c r="G41" s="293"/>
      <c r="H41" t="s">
        <v>5</v>
      </c>
    </row>
    <row r="42" spans="1:8" x14ac:dyDescent="0.2">
      <c r="A42" s="94"/>
      <c r="B42" s="293"/>
      <c r="C42" s="293"/>
      <c r="D42" s="293"/>
      <c r="E42" s="293"/>
      <c r="F42" s="293"/>
      <c r="G42" s="293"/>
      <c r="H42" t="s">
        <v>5</v>
      </c>
    </row>
    <row r="43" spans="1:8" x14ac:dyDescent="0.2">
      <c r="A43" s="94"/>
      <c r="B43" s="293"/>
      <c r="C43" s="293"/>
      <c r="D43" s="293"/>
      <c r="E43" s="293"/>
      <c r="F43" s="293"/>
      <c r="G43" s="293"/>
      <c r="H43" t="s">
        <v>5</v>
      </c>
    </row>
    <row r="44" spans="1:8" x14ac:dyDescent="0.2">
      <c r="A44" s="94"/>
      <c r="B44" s="293"/>
      <c r="C44" s="293"/>
      <c r="D44" s="293"/>
      <c r="E44" s="293"/>
      <c r="F44" s="293"/>
      <c r="G44" s="293"/>
      <c r="H44" t="s">
        <v>5</v>
      </c>
    </row>
    <row r="45" spans="1:8" ht="0.75" customHeight="1" x14ac:dyDescent="0.2">
      <c r="A45" s="94"/>
      <c r="B45" s="293"/>
      <c r="C45" s="293"/>
      <c r="D45" s="293"/>
      <c r="E45" s="293"/>
      <c r="F45" s="293"/>
      <c r="G45" s="293"/>
      <c r="H45" t="s">
        <v>5</v>
      </c>
    </row>
    <row r="46" spans="1:8" x14ac:dyDescent="0.2">
      <c r="B46" s="303"/>
      <c r="C46" s="303"/>
      <c r="D46" s="303"/>
      <c r="E46" s="303"/>
      <c r="F46" s="303"/>
      <c r="G46" s="303"/>
    </row>
    <row r="47" spans="1:8" x14ac:dyDescent="0.2">
      <c r="B47" s="303"/>
      <c r="C47" s="303"/>
      <c r="D47" s="303"/>
      <c r="E47" s="303"/>
      <c r="F47" s="303"/>
      <c r="G47" s="303"/>
    </row>
    <row r="48" spans="1:8" x14ac:dyDescent="0.2">
      <c r="B48" s="303"/>
      <c r="C48" s="303"/>
      <c r="D48" s="303"/>
      <c r="E48" s="303"/>
      <c r="F48" s="303"/>
      <c r="G48" s="303"/>
    </row>
    <row r="49" spans="2:7" x14ac:dyDescent="0.2">
      <c r="B49" s="303"/>
      <c r="C49" s="303"/>
      <c r="D49" s="303"/>
      <c r="E49" s="303"/>
      <c r="F49" s="303"/>
      <c r="G49" s="303"/>
    </row>
    <row r="50" spans="2:7" x14ac:dyDescent="0.2">
      <c r="B50" s="303"/>
      <c r="C50" s="303"/>
      <c r="D50" s="303"/>
      <c r="E50" s="303"/>
      <c r="F50" s="303"/>
      <c r="G50" s="303"/>
    </row>
    <row r="51" spans="2:7" x14ac:dyDescent="0.2">
      <c r="B51" s="303"/>
      <c r="C51" s="303"/>
      <c r="D51" s="303"/>
      <c r="E51" s="303"/>
      <c r="F51" s="303"/>
      <c r="G51" s="303"/>
    </row>
    <row r="52" spans="2:7" x14ac:dyDescent="0.2">
      <c r="B52" s="303"/>
      <c r="C52" s="303"/>
      <c r="D52" s="303"/>
      <c r="E52" s="303"/>
      <c r="F52" s="303"/>
      <c r="G52" s="303"/>
    </row>
    <row r="53" spans="2:7" x14ac:dyDescent="0.2">
      <c r="B53" s="303"/>
      <c r="C53" s="303"/>
      <c r="D53" s="303"/>
      <c r="E53" s="303"/>
      <c r="F53" s="303"/>
      <c r="G53" s="303"/>
    </row>
    <row r="54" spans="2:7" x14ac:dyDescent="0.2">
      <c r="B54" s="303"/>
      <c r="C54" s="303"/>
      <c r="D54" s="303"/>
      <c r="E54" s="303"/>
      <c r="F54" s="303"/>
      <c r="G54" s="303"/>
    </row>
    <row r="55" spans="2:7" x14ac:dyDescent="0.2">
      <c r="B55" s="303"/>
      <c r="C55" s="303"/>
      <c r="D55" s="303"/>
      <c r="E55" s="303"/>
      <c r="F55" s="303"/>
      <c r="G55" s="303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100"/>
  <sheetViews>
    <sheetView workbookViewId="0">
      <selection activeCell="F48" sqref="F48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304" t="s">
        <v>47</v>
      </c>
      <c r="B1" s="305"/>
      <c r="C1" s="95" t="s">
        <v>1293</v>
      </c>
      <c r="D1" s="96"/>
      <c r="E1" s="97"/>
      <c r="F1" s="96"/>
      <c r="G1" s="98" t="s">
        <v>48</v>
      </c>
      <c r="H1" s="99"/>
      <c r="I1" s="100"/>
    </row>
    <row r="2" spans="1:9" ht="13.5" thickBot="1" x14ac:dyDescent="0.25">
      <c r="A2" s="306" t="s">
        <v>49</v>
      </c>
      <c r="B2" s="307"/>
      <c r="C2" s="101" t="s">
        <v>1292</v>
      </c>
      <c r="D2" s="102"/>
      <c r="E2" s="103"/>
      <c r="F2" s="102"/>
      <c r="G2" s="308" t="s">
        <v>405</v>
      </c>
      <c r="H2" s="309"/>
      <c r="I2" s="310"/>
    </row>
    <row r="3" spans="1:9" ht="13.5" thickTop="1" x14ac:dyDescent="0.2">
      <c r="A3" s="75"/>
      <c r="B3" s="75"/>
      <c r="C3" s="75"/>
      <c r="D3" s="75"/>
      <c r="E3" s="75"/>
      <c r="F3" s="64"/>
      <c r="G3" s="75"/>
      <c r="H3" s="75"/>
      <c r="I3" s="75"/>
    </row>
    <row r="4" spans="1:9" ht="19.5" customHeight="1" x14ac:dyDescent="0.25">
      <c r="A4" s="104" t="s">
        <v>50</v>
      </c>
      <c r="B4" s="105"/>
      <c r="C4" s="105"/>
      <c r="D4" s="105"/>
      <c r="E4" s="106"/>
      <c r="F4" s="105"/>
      <c r="G4" s="105"/>
      <c r="H4" s="105"/>
      <c r="I4" s="105"/>
    </row>
    <row r="5" spans="1:9" ht="13.5" thickBot="1" x14ac:dyDescent="0.25">
      <c r="A5" s="75"/>
      <c r="B5" s="75"/>
      <c r="C5" s="75"/>
      <c r="D5" s="75"/>
      <c r="E5" s="75"/>
      <c r="F5" s="75"/>
      <c r="G5" s="75"/>
      <c r="H5" s="75"/>
      <c r="I5" s="75"/>
    </row>
    <row r="6" spans="1:9" s="33" customFormat="1" ht="13.5" thickBot="1" x14ac:dyDescent="0.25">
      <c r="A6" s="107"/>
      <c r="B6" s="108" t="s">
        <v>51</v>
      </c>
      <c r="C6" s="108"/>
      <c r="D6" s="109"/>
      <c r="E6" s="110" t="s">
        <v>52</v>
      </c>
      <c r="F6" s="111" t="s">
        <v>53</v>
      </c>
      <c r="G6" s="111" t="s">
        <v>54</v>
      </c>
      <c r="H6" s="111" t="s">
        <v>55</v>
      </c>
      <c r="I6" s="112" t="s">
        <v>29</v>
      </c>
    </row>
    <row r="7" spans="1:9" s="33" customFormat="1" x14ac:dyDescent="0.2">
      <c r="A7" s="181" t="str">
        <f>Položky!B10</f>
        <v>1</v>
      </c>
      <c r="B7" s="113" t="str">
        <f>Položky!C10</f>
        <v xml:space="preserve">Zemní práce </v>
      </c>
      <c r="C7" s="64"/>
      <c r="D7" s="114"/>
      <c r="E7" s="182">
        <f>Položky!G48</f>
        <v>0</v>
      </c>
      <c r="F7" s="182">
        <v>0</v>
      </c>
      <c r="G7" s="182">
        <v>0</v>
      </c>
      <c r="H7" s="182">
        <v>0</v>
      </c>
      <c r="I7" s="182">
        <v>0</v>
      </c>
    </row>
    <row r="8" spans="1:9" s="33" customFormat="1" x14ac:dyDescent="0.2">
      <c r="A8" s="181" t="str">
        <f>Položky!B49</f>
        <v>2</v>
      </c>
      <c r="B8" s="113" t="str">
        <f>Položky!C49</f>
        <v>Základy</v>
      </c>
      <c r="C8" s="64"/>
      <c r="D8" s="114"/>
      <c r="E8" s="182">
        <f>Položky!G74</f>
        <v>0</v>
      </c>
      <c r="F8" s="182">
        <v>0</v>
      </c>
      <c r="G8" s="182">
        <v>0</v>
      </c>
      <c r="H8" s="182">
        <v>0</v>
      </c>
      <c r="I8" s="182">
        <v>0</v>
      </c>
    </row>
    <row r="9" spans="1:9" s="33" customFormat="1" x14ac:dyDescent="0.2">
      <c r="A9" s="181" t="str">
        <f>Položky!B75</f>
        <v>3</v>
      </c>
      <c r="B9" s="113" t="str">
        <f>Položky!C75</f>
        <v>Konstrukce svislé</v>
      </c>
      <c r="C9" s="64"/>
      <c r="D9" s="114"/>
      <c r="E9" s="182">
        <f>Položky!G111</f>
        <v>0</v>
      </c>
      <c r="F9" s="182">
        <v>0</v>
      </c>
      <c r="G9" s="182">
        <v>0</v>
      </c>
      <c r="H9" s="182">
        <v>0</v>
      </c>
      <c r="I9" s="182">
        <v>0</v>
      </c>
    </row>
    <row r="10" spans="1:9" s="33" customFormat="1" x14ac:dyDescent="0.2">
      <c r="A10" s="181" t="str">
        <f>Položky!B112</f>
        <v>4</v>
      </c>
      <c r="B10" s="113" t="str">
        <f>Položky!C112</f>
        <v>Konstrukce vodorovné</v>
      </c>
      <c r="C10" s="64"/>
      <c r="D10" s="114"/>
      <c r="E10" s="182">
        <f>Položky!G121</f>
        <v>0</v>
      </c>
      <c r="F10" s="182">
        <v>0</v>
      </c>
      <c r="G10" s="182">
        <v>0</v>
      </c>
      <c r="H10" s="182">
        <v>0</v>
      </c>
      <c r="I10" s="182">
        <v>0</v>
      </c>
    </row>
    <row r="11" spans="1:9" s="33" customFormat="1" x14ac:dyDescent="0.2">
      <c r="A11" s="181" t="str">
        <f>Položky!B122</f>
        <v>5</v>
      </c>
      <c r="B11" s="113" t="str">
        <f>Položky!C122</f>
        <v>Úpravy povrchů</v>
      </c>
      <c r="C11" s="64"/>
      <c r="D11" s="114"/>
      <c r="E11" s="182">
        <f>Položky!G159</f>
        <v>0</v>
      </c>
      <c r="F11" s="182">
        <v>0</v>
      </c>
      <c r="G11" s="182">
        <v>0</v>
      </c>
      <c r="H11" s="182">
        <v>0</v>
      </c>
      <c r="I11" s="182">
        <v>0</v>
      </c>
    </row>
    <row r="12" spans="1:9" s="33" customFormat="1" x14ac:dyDescent="0.2">
      <c r="A12" s="181" t="str">
        <f>Položky!B160</f>
        <v>6</v>
      </c>
      <c r="B12" s="113" t="str">
        <f>Položky!C160</f>
        <v>Dokončovací konstrukce a práce</v>
      </c>
      <c r="C12" s="64"/>
      <c r="D12" s="114"/>
      <c r="E12" s="182">
        <f>Položky!G197</f>
        <v>0</v>
      </c>
      <c r="F12" s="182">
        <v>0</v>
      </c>
      <c r="G12" s="182">
        <v>0</v>
      </c>
      <c r="H12" s="182">
        <v>0</v>
      </c>
      <c r="I12" s="182">
        <v>0</v>
      </c>
    </row>
    <row r="13" spans="1:9" s="33" customFormat="1" x14ac:dyDescent="0.2">
      <c r="A13" s="181" t="str">
        <f>Položky!B198</f>
        <v>62</v>
      </c>
      <c r="B13" s="113" t="str">
        <f>Položky!C198</f>
        <v>Upravy povrchů vnější nástavba a přístavba</v>
      </c>
      <c r="C13" s="64"/>
      <c r="D13" s="114"/>
      <c r="E13" s="182">
        <f>Položky!G215</f>
        <v>0</v>
      </c>
      <c r="F13" s="182">
        <v>0</v>
      </c>
      <c r="G13" s="182">
        <v>0</v>
      </c>
      <c r="H13" s="182">
        <v>0</v>
      </c>
      <c r="I13" s="182">
        <v>0</v>
      </c>
    </row>
    <row r="14" spans="1:9" s="33" customFormat="1" x14ac:dyDescent="0.2">
      <c r="A14" s="181" t="str">
        <f>Položky!B216</f>
        <v>Pol-65</v>
      </c>
      <c r="B14" s="113" t="str">
        <f>Položky!C216</f>
        <v>Podlahy a podlahové konstrukce</v>
      </c>
      <c r="C14" s="64"/>
      <c r="D14" s="114"/>
      <c r="E14" s="182">
        <f>Položky!G221</f>
        <v>0</v>
      </c>
      <c r="F14" s="182">
        <v>0</v>
      </c>
      <c r="G14" s="182">
        <v>0</v>
      </c>
      <c r="H14" s="182">
        <v>0</v>
      </c>
      <c r="I14" s="182">
        <v>0</v>
      </c>
    </row>
    <row r="15" spans="1:9" s="33" customFormat="1" x14ac:dyDescent="0.2">
      <c r="A15" s="181" t="str">
        <f>Položky!B222</f>
        <v>94</v>
      </c>
      <c r="B15" s="113" t="str">
        <f>Položky!C222</f>
        <v>Schodiště</v>
      </c>
      <c r="C15" s="64"/>
      <c r="D15" s="114"/>
      <c r="E15" s="182">
        <f>Položky!G236</f>
        <v>0</v>
      </c>
      <c r="F15" s="182">
        <v>0</v>
      </c>
      <c r="G15" s="182">
        <v>0</v>
      </c>
      <c r="H15" s="182">
        <v>0</v>
      </c>
      <c r="I15" s="182">
        <v>0</v>
      </c>
    </row>
    <row r="16" spans="1:9" s="33" customFormat="1" x14ac:dyDescent="0.2">
      <c r="A16" s="181" t="str">
        <f>Položky!B237</f>
        <v>7</v>
      </c>
      <c r="B16" s="113" t="str">
        <f>Položky!C237</f>
        <v>Přesun hmot</v>
      </c>
      <c r="C16" s="64"/>
      <c r="D16" s="114"/>
      <c r="E16" s="182">
        <f>Položky!G239</f>
        <v>0</v>
      </c>
      <c r="F16" s="182">
        <v>0</v>
      </c>
      <c r="G16" s="182">
        <v>0</v>
      </c>
      <c r="H16" s="182">
        <v>0</v>
      </c>
      <c r="I16" s="182">
        <v>0</v>
      </c>
    </row>
    <row r="17" spans="1:9" s="33" customFormat="1" x14ac:dyDescent="0.2">
      <c r="A17" s="181" t="str">
        <f>Položky!B240</f>
        <v>1</v>
      </c>
      <c r="B17" s="113" t="str">
        <f>Položky!C240</f>
        <v>Izolace proti vodě</v>
      </c>
      <c r="C17" s="64"/>
      <c r="D17" s="114"/>
      <c r="E17" s="182">
        <v>0</v>
      </c>
      <c r="F17" s="182">
        <f>Položky!G249</f>
        <v>0</v>
      </c>
      <c r="G17" s="182">
        <v>0</v>
      </c>
      <c r="H17" s="182">
        <v>0</v>
      </c>
      <c r="I17" s="182">
        <v>0</v>
      </c>
    </row>
    <row r="18" spans="1:9" s="33" customFormat="1" x14ac:dyDescent="0.2">
      <c r="A18" s="181" t="str">
        <f>Položky!B250</f>
        <v>2</v>
      </c>
      <c r="B18" s="113" t="str">
        <f>Položky!C250</f>
        <v>Izolace tepelné</v>
      </c>
      <c r="C18" s="64"/>
      <c r="D18" s="114"/>
      <c r="E18" s="182">
        <v>0</v>
      </c>
      <c r="F18" s="182">
        <f>Položky!G276</f>
        <v>0</v>
      </c>
      <c r="G18" s="182">
        <v>0</v>
      </c>
      <c r="H18" s="182">
        <v>0</v>
      </c>
      <c r="I18" s="182">
        <v>0</v>
      </c>
    </row>
    <row r="19" spans="1:9" s="33" customFormat="1" x14ac:dyDescent="0.2">
      <c r="A19" s="181" t="str">
        <f>Položky!B277</f>
        <v>3</v>
      </c>
      <c r="B19" s="113" t="str">
        <f>Položky!C277</f>
        <v>Konstrukce klempířské</v>
      </c>
      <c r="C19" s="64"/>
      <c r="D19" s="114"/>
      <c r="E19" s="182">
        <v>0</v>
      </c>
      <c r="F19" s="182">
        <f>Položky!G298</f>
        <v>0</v>
      </c>
      <c r="G19" s="182">
        <v>0</v>
      </c>
      <c r="H19" s="182">
        <v>0</v>
      </c>
      <c r="I19" s="182">
        <v>0</v>
      </c>
    </row>
    <row r="20" spans="1:9" s="33" customFormat="1" x14ac:dyDescent="0.2">
      <c r="A20" s="181" t="str">
        <f>Položky!B299</f>
        <v>4</v>
      </c>
      <c r="B20" s="113" t="str">
        <f>Položky!C299</f>
        <v>Konstrukce truhlářské</v>
      </c>
      <c r="C20" s="64"/>
      <c r="D20" s="114"/>
      <c r="E20" s="182">
        <v>0</v>
      </c>
      <c r="F20" s="182">
        <f>Položky!G353</f>
        <v>0</v>
      </c>
      <c r="G20" s="182">
        <v>0</v>
      </c>
      <c r="H20" s="182">
        <v>0</v>
      </c>
      <c r="I20" s="182">
        <v>0</v>
      </c>
    </row>
    <row r="21" spans="1:9" s="33" customFormat="1" x14ac:dyDescent="0.2">
      <c r="A21" s="181" t="str">
        <f>Položky!B354</f>
        <v>5</v>
      </c>
      <c r="B21" s="113" t="str">
        <f>Položky!C354</f>
        <v>Konstrukce střechy</v>
      </c>
      <c r="C21" s="64"/>
      <c r="D21" s="114"/>
      <c r="E21" s="291">
        <v>0</v>
      </c>
      <c r="F21" s="182">
        <f>Položky!G371</f>
        <v>0</v>
      </c>
      <c r="G21" s="182">
        <v>0</v>
      </c>
      <c r="H21" s="182">
        <v>0</v>
      </c>
      <c r="I21" s="182">
        <v>0</v>
      </c>
    </row>
    <row r="22" spans="1:9" s="33" customFormat="1" x14ac:dyDescent="0.2">
      <c r="A22" s="181" t="str">
        <f>Položky!B372</f>
        <v>764</v>
      </c>
      <c r="B22" s="113" t="str">
        <f>Položky!C372</f>
        <v>Venkovní zpevněné plochy</v>
      </c>
      <c r="C22" s="64"/>
      <c r="D22" s="114"/>
      <c r="E22" s="182">
        <v>0</v>
      </c>
      <c r="F22" s="182">
        <f>Položky!G396</f>
        <v>0</v>
      </c>
      <c r="G22" s="182">
        <v>0</v>
      </c>
      <c r="H22" s="182">
        <v>0</v>
      </c>
      <c r="I22" s="182">
        <v>0</v>
      </c>
    </row>
    <row r="23" spans="1:9" s="33" customFormat="1" x14ac:dyDescent="0.2">
      <c r="A23" s="181" t="str">
        <f>Položky!B397</f>
        <v>5</v>
      </c>
      <c r="B23" s="113" t="str">
        <f>Položky!C397</f>
        <v>Keramické dlažby</v>
      </c>
      <c r="C23" s="64"/>
      <c r="D23" s="114"/>
      <c r="E23" s="182">
        <v>0</v>
      </c>
      <c r="F23" s="182">
        <f>Položky!G418</f>
        <v>0</v>
      </c>
      <c r="G23" s="182">
        <v>0</v>
      </c>
      <c r="H23" s="182">
        <v>0</v>
      </c>
      <c r="I23" s="182">
        <v>0</v>
      </c>
    </row>
    <row r="24" spans="1:9" s="33" customFormat="1" x14ac:dyDescent="0.2">
      <c r="A24" s="181" t="str">
        <f>Položky!B419</f>
        <v>6</v>
      </c>
      <c r="B24" s="113" t="str">
        <f>Položky!C419</f>
        <v>Keramické obklady</v>
      </c>
      <c r="C24" s="64"/>
      <c r="D24" s="114"/>
      <c r="E24" s="182">
        <v>0</v>
      </c>
      <c r="F24" s="182">
        <f>Položky!G434</f>
        <v>0</v>
      </c>
      <c r="G24" s="182">
        <v>0</v>
      </c>
      <c r="H24" s="182">
        <v>0</v>
      </c>
      <c r="I24" s="182">
        <v>0</v>
      </c>
    </row>
    <row r="25" spans="1:9" s="33" customFormat="1" x14ac:dyDescent="0.2">
      <c r="A25" s="181" t="str">
        <f>Položky!B435</f>
        <v>7</v>
      </c>
      <c r="B25" s="113" t="str">
        <f>Položky!C435</f>
        <v>Podlahy povlakové</v>
      </c>
      <c r="C25" s="64"/>
      <c r="D25" s="114"/>
      <c r="E25" s="182">
        <v>0</v>
      </c>
      <c r="F25" s="182">
        <f>Položky!G453</f>
        <v>0</v>
      </c>
      <c r="G25" s="182">
        <v>0</v>
      </c>
      <c r="H25" s="182">
        <v>0</v>
      </c>
      <c r="I25" s="182">
        <v>0</v>
      </c>
    </row>
    <row r="26" spans="1:9" s="33" customFormat="1" x14ac:dyDescent="0.2">
      <c r="A26" s="181" t="str">
        <f>Položky!B454</f>
        <v>8</v>
      </c>
      <c r="B26" s="113" t="str">
        <f>Položky!C454</f>
        <v>Nátěry a malby</v>
      </c>
      <c r="C26" s="64"/>
      <c r="D26" s="114"/>
      <c r="E26" s="182">
        <v>0</v>
      </c>
      <c r="F26" s="182">
        <f>Položky!G465</f>
        <v>0</v>
      </c>
      <c r="G26" s="182">
        <v>0</v>
      </c>
      <c r="H26" s="182">
        <v>0</v>
      </c>
      <c r="I26" s="182">
        <v>0</v>
      </c>
    </row>
    <row r="27" spans="1:9" s="33" customFormat="1" x14ac:dyDescent="0.2">
      <c r="A27" s="181" t="str">
        <f>Položky!B466</f>
        <v>3</v>
      </c>
      <c r="B27" s="113" t="str">
        <f>Položky!C466</f>
        <v>Bourací práce</v>
      </c>
      <c r="C27" s="64"/>
      <c r="D27" s="114"/>
      <c r="E27" s="291">
        <v>0</v>
      </c>
      <c r="F27" s="182">
        <f>Položky!G531</f>
        <v>0</v>
      </c>
      <c r="G27" s="182">
        <v>0</v>
      </c>
      <c r="H27" s="182">
        <v>0</v>
      </c>
      <c r="I27" s="182">
        <v>0</v>
      </c>
    </row>
    <row r="28" spans="1:9" s="33" customFormat="1" x14ac:dyDescent="0.2">
      <c r="A28" s="181"/>
      <c r="B28" s="113" t="s">
        <v>1296</v>
      </c>
      <c r="C28" s="64"/>
      <c r="D28" s="114"/>
      <c r="E28" s="182">
        <v>0</v>
      </c>
      <c r="F28" s="182">
        <f>Položky!G584</f>
        <v>0</v>
      </c>
      <c r="G28" s="182">
        <v>0</v>
      </c>
      <c r="H28" s="182">
        <v>0</v>
      </c>
      <c r="I28" s="182">
        <v>0</v>
      </c>
    </row>
    <row r="29" spans="1:9" s="33" customFormat="1" x14ac:dyDescent="0.2">
      <c r="A29" s="181"/>
      <c r="B29" s="113" t="str">
        <f>Položky!C748</f>
        <v>Elektro.silnoproud</v>
      </c>
      <c r="C29" s="64"/>
      <c r="D29" s="114"/>
      <c r="E29" s="182">
        <v>0</v>
      </c>
      <c r="F29" s="182">
        <f>Položky!G748</f>
        <v>0</v>
      </c>
      <c r="G29" s="182">
        <v>0</v>
      </c>
      <c r="H29" s="182">
        <v>0</v>
      </c>
      <c r="I29" s="182">
        <v>0</v>
      </c>
    </row>
    <row r="30" spans="1:9" s="33" customFormat="1" x14ac:dyDescent="0.2">
      <c r="A30" s="181"/>
      <c r="B30" s="113" t="str">
        <f>Položky!C893</f>
        <v>Elektro.slaboproud</v>
      </c>
      <c r="C30" s="64"/>
      <c r="D30" s="114"/>
      <c r="E30" s="182">
        <v>0</v>
      </c>
      <c r="F30" s="182">
        <f>Položky!G893</f>
        <v>0</v>
      </c>
      <c r="G30" s="182">
        <v>0</v>
      </c>
      <c r="H30" s="182">
        <v>0</v>
      </c>
      <c r="I30" s="182">
        <v>0</v>
      </c>
    </row>
    <row r="31" spans="1:9" s="33" customFormat="1" x14ac:dyDescent="0.2">
      <c r="A31" s="181"/>
      <c r="B31" s="113" t="str">
        <f>Položky!C952</f>
        <v>Ústřední vytápění</v>
      </c>
      <c r="C31" s="64"/>
      <c r="D31" s="114"/>
      <c r="E31" s="182">
        <v>0</v>
      </c>
      <c r="F31" s="182">
        <f>Položky!G952</f>
        <v>0</v>
      </c>
      <c r="G31" s="182">
        <v>0</v>
      </c>
      <c r="H31" s="182">
        <v>0</v>
      </c>
      <c r="I31" s="182">
        <v>0</v>
      </c>
    </row>
    <row r="32" spans="1:9" s="33" customFormat="1" ht="13.5" thickBot="1" x14ac:dyDescent="0.25">
      <c r="A32" s="181"/>
      <c r="B32" s="113" t="str">
        <f>Položky!C1036</f>
        <v>ZTI</v>
      </c>
      <c r="C32" s="64"/>
      <c r="D32" s="114"/>
      <c r="E32" s="182">
        <v>0</v>
      </c>
      <c r="F32" s="182">
        <f>Položky!G1036</f>
        <v>0</v>
      </c>
      <c r="G32" s="182">
        <v>0</v>
      </c>
      <c r="H32" s="182">
        <v>0</v>
      </c>
      <c r="I32" s="182">
        <v>0</v>
      </c>
    </row>
    <row r="33" spans="1:57" s="121" customFormat="1" ht="13.5" thickBot="1" x14ac:dyDescent="0.25">
      <c r="A33" s="115"/>
      <c r="B33" s="116" t="s">
        <v>56</v>
      </c>
      <c r="C33" s="116"/>
      <c r="D33" s="117"/>
      <c r="E33" s="118">
        <f>SUM(E7:E31)</f>
        <v>0</v>
      </c>
      <c r="F33" s="119">
        <f>SUM(F7:F32)</f>
        <v>0</v>
      </c>
      <c r="G33" s="119">
        <f>SUM(G7:G31)</f>
        <v>0</v>
      </c>
      <c r="H33" s="119">
        <f>SUM(H7:H31)</f>
        <v>0</v>
      </c>
      <c r="I33" s="120">
        <f>SUM(I7:I31)</f>
        <v>0</v>
      </c>
    </row>
    <row r="34" spans="1:57" x14ac:dyDescent="0.2">
      <c r="A34" s="64"/>
      <c r="B34" s="64"/>
      <c r="C34" s="64"/>
      <c r="D34" s="64"/>
      <c r="E34" s="64"/>
      <c r="F34" s="64"/>
      <c r="G34" s="64"/>
      <c r="H34" s="64"/>
      <c r="I34" s="64"/>
    </row>
    <row r="35" spans="1:57" ht="19.5" customHeight="1" x14ac:dyDescent="0.25">
      <c r="A35" s="105" t="s">
        <v>1281</v>
      </c>
      <c r="B35" s="105"/>
      <c r="C35" s="105"/>
      <c r="D35" s="105"/>
      <c r="E35" s="105"/>
      <c r="F35" s="105"/>
      <c r="G35" s="122"/>
      <c r="H35" s="105"/>
      <c r="I35" s="105"/>
      <c r="BA35" s="39"/>
      <c r="BB35" s="39"/>
      <c r="BC35" s="39"/>
      <c r="BD35" s="39"/>
      <c r="BE35" s="39"/>
    </row>
    <row r="36" spans="1:57" ht="13.5" thickBot="1" x14ac:dyDescent="0.25">
      <c r="A36" s="75"/>
      <c r="B36" s="75"/>
      <c r="C36" s="75"/>
      <c r="D36" s="75"/>
      <c r="E36" s="75"/>
      <c r="F36" s="75"/>
      <c r="G36" s="75"/>
      <c r="H36" s="75"/>
      <c r="I36" s="75"/>
    </row>
    <row r="37" spans="1:57" x14ac:dyDescent="0.2">
      <c r="A37" s="69" t="s">
        <v>57</v>
      </c>
      <c r="B37" s="70"/>
      <c r="C37" s="70"/>
      <c r="D37" s="123"/>
      <c r="E37" s="124" t="s">
        <v>64</v>
      </c>
      <c r="F37" s="125" t="s">
        <v>804</v>
      </c>
      <c r="G37" s="126" t="s">
        <v>805</v>
      </c>
      <c r="H37" s="127"/>
      <c r="I37" s="128" t="s">
        <v>806</v>
      </c>
    </row>
    <row r="38" spans="1:57" ht="92.25" customHeight="1" x14ac:dyDescent="0.2">
      <c r="A38" s="313" t="s">
        <v>1282</v>
      </c>
      <c r="B38" s="314"/>
      <c r="C38" s="314"/>
      <c r="D38" s="315"/>
      <c r="E38" s="226"/>
      <c r="F38" s="129"/>
      <c r="G38" s="130"/>
      <c r="H38" s="131"/>
      <c r="I38" s="130"/>
    </row>
    <row r="39" spans="1:57" x14ac:dyDescent="0.2">
      <c r="A39" s="287" t="s">
        <v>93</v>
      </c>
      <c r="B39" s="285"/>
      <c r="C39" s="285"/>
      <c r="D39" s="286"/>
      <c r="E39" s="226" t="s">
        <v>1092</v>
      </c>
      <c r="F39" s="129">
        <v>0</v>
      </c>
      <c r="G39" s="130">
        <v>0</v>
      </c>
      <c r="H39" s="131"/>
      <c r="I39" s="130">
        <f>F39*G39</f>
        <v>0</v>
      </c>
    </row>
    <row r="40" spans="1:57" ht="47.25" customHeight="1" x14ac:dyDescent="0.2">
      <c r="A40" s="313" t="s">
        <v>1286</v>
      </c>
      <c r="B40" s="314"/>
      <c r="C40" s="314"/>
      <c r="D40" s="315"/>
      <c r="E40" s="226"/>
      <c r="F40" s="129"/>
      <c r="G40" s="130"/>
      <c r="H40" s="131"/>
      <c r="I40" s="130"/>
      <c r="BA40">
        <v>2</v>
      </c>
    </row>
    <row r="41" spans="1:57" x14ac:dyDescent="0.2">
      <c r="A41" s="287" t="s">
        <v>1287</v>
      </c>
      <c r="B41" s="285"/>
      <c r="C41" s="285"/>
      <c r="D41" s="286"/>
      <c r="E41" s="226" t="s">
        <v>1092</v>
      </c>
      <c r="F41" s="129">
        <v>0</v>
      </c>
      <c r="G41" s="130">
        <v>0</v>
      </c>
      <c r="H41" s="131"/>
      <c r="I41" s="130">
        <f t="shared" ref="I41:I45" si="0">F41*G41</f>
        <v>0</v>
      </c>
      <c r="BA41">
        <v>2</v>
      </c>
    </row>
    <row r="42" spans="1:57" ht="35.25" customHeight="1" x14ac:dyDescent="0.2">
      <c r="A42" s="313" t="s">
        <v>1283</v>
      </c>
      <c r="B42" s="314"/>
      <c r="C42" s="314"/>
      <c r="D42" s="315"/>
      <c r="E42" s="226"/>
      <c r="F42" s="129"/>
      <c r="G42" s="130"/>
      <c r="H42" s="131"/>
      <c r="I42" s="130"/>
    </row>
    <row r="43" spans="1:57" x14ac:dyDescent="0.2">
      <c r="A43" s="316" t="s">
        <v>1291</v>
      </c>
      <c r="B43" s="317"/>
      <c r="C43" s="317"/>
      <c r="D43" s="318"/>
      <c r="E43" s="226" t="s">
        <v>1092</v>
      </c>
      <c r="F43" s="129">
        <v>0</v>
      </c>
      <c r="G43" s="130">
        <v>0</v>
      </c>
      <c r="H43" s="131"/>
      <c r="I43" s="130">
        <f t="shared" si="0"/>
        <v>0</v>
      </c>
      <c r="BA43">
        <v>2</v>
      </c>
    </row>
    <row r="44" spans="1:57" ht="34.5" customHeight="1" x14ac:dyDescent="0.2">
      <c r="A44" s="313" t="s">
        <v>1284</v>
      </c>
      <c r="B44" s="314"/>
      <c r="C44" s="314"/>
      <c r="D44" s="315"/>
      <c r="E44" s="226"/>
      <c r="F44" s="129"/>
      <c r="G44" s="130"/>
      <c r="H44" s="131"/>
      <c r="I44" s="130"/>
    </row>
    <row r="45" spans="1:57" x14ac:dyDescent="0.2">
      <c r="A45" s="316" t="s">
        <v>1290</v>
      </c>
      <c r="B45" s="317"/>
      <c r="C45" s="317"/>
      <c r="D45" s="318"/>
      <c r="E45" s="226" t="s">
        <v>1092</v>
      </c>
      <c r="F45" s="129">
        <v>0</v>
      </c>
      <c r="G45" s="130">
        <v>0</v>
      </c>
      <c r="H45" s="131"/>
      <c r="I45" s="130">
        <f t="shared" si="0"/>
        <v>0</v>
      </c>
    </row>
    <row r="46" spans="1:57" ht="24" customHeight="1" x14ac:dyDescent="0.2">
      <c r="A46" s="313" t="s">
        <v>1289</v>
      </c>
      <c r="B46" s="314"/>
      <c r="C46" s="314"/>
      <c r="D46" s="315"/>
      <c r="E46" s="226"/>
      <c r="F46" s="129"/>
      <c r="G46" s="130"/>
      <c r="H46" s="131"/>
      <c r="I46" s="130"/>
    </row>
    <row r="47" spans="1:57" x14ac:dyDescent="0.2">
      <c r="A47" s="287" t="s">
        <v>1288</v>
      </c>
      <c r="B47" s="285"/>
      <c r="C47" s="285"/>
      <c r="D47" s="286"/>
      <c r="E47" s="226" t="s">
        <v>1092</v>
      </c>
      <c r="F47" s="129">
        <v>0</v>
      </c>
      <c r="G47" s="130">
        <v>0</v>
      </c>
      <c r="H47" s="131"/>
      <c r="I47" s="130">
        <f t="shared" ref="I47" si="1">F47*G47</f>
        <v>0</v>
      </c>
    </row>
    <row r="48" spans="1:57" ht="57.75" customHeight="1" x14ac:dyDescent="0.2">
      <c r="A48" s="313" t="s">
        <v>1285</v>
      </c>
      <c r="B48" s="314"/>
      <c r="C48" s="314"/>
      <c r="D48" s="315"/>
      <c r="E48" s="226"/>
      <c r="F48" s="129"/>
      <c r="G48" s="130"/>
      <c r="H48" s="131"/>
      <c r="I48" s="130"/>
      <c r="BA48">
        <v>2</v>
      </c>
    </row>
    <row r="49" spans="1:9" ht="13.5" thickBot="1" x14ac:dyDescent="0.25">
      <c r="A49" s="132"/>
      <c r="B49" s="133" t="s">
        <v>58</v>
      </c>
      <c r="C49" s="134"/>
      <c r="D49" s="135"/>
      <c r="E49" s="136"/>
      <c r="F49" s="137"/>
      <c r="G49" s="137"/>
      <c r="H49" s="311">
        <f>SUM(I39:I48)</f>
        <v>0</v>
      </c>
      <c r="I49" s="312"/>
    </row>
    <row r="51" spans="1:9" x14ac:dyDescent="0.2">
      <c r="B51" s="121"/>
      <c r="F51" s="138"/>
      <c r="G51" s="139"/>
      <c r="H51" s="139"/>
      <c r="I51" s="140"/>
    </row>
    <row r="52" spans="1:9" x14ac:dyDescent="0.2">
      <c r="F52" s="138"/>
      <c r="G52" s="139"/>
      <c r="H52" s="139"/>
      <c r="I52" s="140"/>
    </row>
    <row r="53" spans="1:9" x14ac:dyDescent="0.2">
      <c r="F53" s="138"/>
      <c r="G53" s="139"/>
      <c r="H53" s="139"/>
      <c r="I53" s="140"/>
    </row>
    <row r="54" spans="1:9" x14ac:dyDescent="0.2">
      <c r="F54" s="138"/>
      <c r="G54" s="139"/>
      <c r="H54" s="139"/>
      <c r="I54" s="140"/>
    </row>
    <row r="55" spans="1:9" x14ac:dyDescent="0.2">
      <c r="F55" s="138"/>
      <c r="G55" s="139"/>
      <c r="H55" s="139"/>
      <c r="I55" s="140"/>
    </row>
    <row r="56" spans="1:9" x14ac:dyDescent="0.2">
      <c r="F56" s="138"/>
      <c r="G56" s="139"/>
      <c r="H56" s="139"/>
      <c r="I56" s="140"/>
    </row>
    <row r="57" spans="1:9" x14ac:dyDescent="0.2">
      <c r="F57" s="138"/>
      <c r="G57" s="139"/>
      <c r="H57" s="139"/>
      <c r="I57" s="140"/>
    </row>
    <row r="58" spans="1:9" x14ac:dyDescent="0.2">
      <c r="F58" s="138"/>
      <c r="G58" s="139"/>
      <c r="H58" s="139"/>
      <c r="I58" s="140"/>
    </row>
    <row r="59" spans="1:9" x14ac:dyDescent="0.2">
      <c r="F59" s="138"/>
      <c r="G59" s="139"/>
      <c r="H59" s="139"/>
      <c r="I59" s="140"/>
    </row>
    <row r="60" spans="1:9" x14ac:dyDescent="0.2">
      <c r="F60" s="138"/>
      <c r="G60" s="139"/>
      <c r="H60" s="139"/>
      <c r="I60" s="140"/>
    </row>
    <row r="61" spans="1:9" x14ac:dyDescent="0.2">
      <c r="F61" s="138"/>
      <c r="G61" s="139"/>
      <c r="H61" s="139"/>
      <c r="I61" s="140"/>
    </row>
    <row r="62" spans="1:9" x14ac:dyDescent="0.2">
      <c r="F62" s="138"/>
      <c r="G62" s="139"/>
      <c r="H62" s="139"/>
      <c r="I62" s="140"/>
    </row>
    <row r="63" spans="1:9" x14ac:dyDescent="0.2">
      <c r="F63" s="138"/>
      <c r="G63" s="139"/>
      <c r="H63" s="139"/>
      <c r="I63" s="140"/>
    </row>
    <row r="64" spans="1:9" x14ac:dyDescent="0.2">
      <c r="F64" s="138"/>
      <c r="G64" s="139"/>
      <c r="H64" s="139"/>
      <c r="I64" s="140"/>
    </row>
    <row r="65" spans="6:9" x14ac:dyDescent="0.2">
      <c r="F65" s="138"/>
      <c r="G65" s="139"/>
      <c r="H65" s="139"/>
      <c r="I65" s="140"/>
    </row>
    <row r="66" spans="6:9" x14ac:dyDescent="0.2">
      <c r="F66" s="138"/>
      <c r="G66" s="139"/>
      <c r="H66" s="139"/>
      <c r="I66" s="140"/>
    </row>
    <row r="67" spans="6:9" x14ac:dyDescent="0.2">
      <c r="F67" s="138"/>
      <c r="G67" s="139"/>
      <c r="H67" s="139"/>
      <c r="I67" s="140"/>
    </row>
    <row r="68" spans="6:9" x14ac:dyDescent="0.2">
      <c r="F68" s="138"/>
      <c r="G68" s="139"/>
      <c r="H68" s="139"/>
      <c r="I68" s="140"/>
    </row>
    <row r="69" spans="6:9" x14ac:dyDescent="0.2">
      <c r="F69" s="138"/>
      <c r="G69" s="139"/>
      <c r="H69" s="139"/>
      <c r="I69" s="140"/>
    </row>
    <row r="70" spans="6:9" x14ac:dyDescent="0.2">
      <c r="F70" s="138"/>
      <c r="G70" s="139"/>
      <c r="H70" s="139"/>
      <c r="I70" s="140"/>
    </row>
    <row r="71" spans="6:9" x14ac:dyDescent="0.2">
      <c r="F71" s="138"/>
      <c r="G71" s="139"/>
      <c r="H71" s="139"/>
      <c r="I71" s="140"/>
    </row>
    <row r="72" spans="6:9" x14ac:dyDescent="0.2">
      <c r="F72" s="138"/>
      <c r="G72" s="139"/>
      <c r="H72" s="139"/>
      <c r="I72" s="140"/>
    </row>
    <row r="73" spans="6:9" x14ac:dyDescent="0.2">
      <c r="F73" s="138"/>
      <c r="G73" s="139"/>
      <c r="H73" s="139"/>
      <c r="I73" s="140"/>
    </row>
    <row r="74" spans="6:9" x14ac:dyDescent="0.2">
      <c r="F74" s="138"/>
      <c r="G74" s="139"/>
      <c r="H74" s="139"/>
      <c r="I74" s="140"/>
    </row>
    <row r="75" spans="6:9" x14ac:dyDescent="0.2">
      <c r="F75" s="138"/>
      <c r="G75" s="139"/>
      <c r="H75" s="139"/>
      <c r="I75" s="140"/>
    </row>
    <row r="76" spans="6:9" x14ac:dyDescent="0.2">
      <c r="F76" s="138"/>
      <c r="G76" s="139"/>
      <c r="H76" s="139"/>
      <c r="I76" s="140"/>
    </row>
    <row r="77" spans="6:9" x14ac:dyDescent="0.2">
      <c r="F77" s="138"/>
      <c r="G77" s="139"/>
      <c r="H77" s="139"/>
      <c r="I77" s="140"/>
    </row>
    <row r="78" spans="6:9" x14ac:dyDescent="0.2">
      <c r="F78" s="138"/>
      <c r="G78" s="139"/>
      <c r="H78" s="139"/>
      <c r="I78" s="140"/>
    </row>
    <row r="79" spans="6:9" x14ac:dyDescent="0.2">
      <c r="F79" s="138"/>
      <c r="G79" s="139"/>
      <c r="H79" s="139"/>
      <c r="I79" s="140"/>
    </row>
    <row r="80" spans="6:9" x14ac:dyDescent="0.2">
      <c r="F80" s="138"/>
      <c r="G80" s="139"/>
      <c r="H80" s="139"/>
      <c r="I80" s="140"/>
    </row>
    <row r="81" spans="6:9" x14ac:dyDescent="0.2">
      <c r="F81" s="138"/>
      <c r="G81" s="139"/>
      <c r="H81" s="139"/>
      <c r="I81" s="140"/>
    </row>
    <row r="82" spans="6:9" x14ac:dyDescent="0.2">
      <c r="F82" s="138"/>
      <c r="G82" s="139"/>
      <c r="H82" s="139"/>
      <c r="I82" s="140"/>
    </row>
    <row r="83" spans="6:9" x14ac:dyDescent="0.2">
      <c r="F83" s="138"/>
      <c r="G83" s="139"/>
      <c r="H83" s="139"/>
      <c r="I83" s="140"/>
    </row>
    <row r="84" spans="6:9" x14ac:dyDescent="0.2">
      <c r="F84" s="138"/>
      <c r="G84" s="139"/>
      <c r="H84" s="139"/>
      <c r="I84" s="140"/>
    </row>
    <row r="85" spans="6:9" x14ac:dyDescent="0.2">
      <c r="F85" s="138"/>
      <c r="G85" s="139"/>
      <c r="H85" s="139"/>
      <c r="I85" s="140"/>
    </row>
    <row r="86" spans="6:9" x14ac:dyDescent="0.2">
      <c r="F86" s="138"/>
      <c r="G86" s="139"/>
      <c r="H86" s="139"/>
      <c r="I86" s="140"/>
    </row>
    <row r="87" spans="6:9" x14ac:dyDescent="0.2">
      <c r="F87" s="138"/>
      <c r="G87" s="139"/>
      <c r="H87" s="139"/>
      <c r="I87" s="140"/>
    </row>
    <row r="88" spans="6:9" x14ac:dyDescent="0.2">
      <c r="F88" s="138"/>
      <c r="G88" s="139"/>
      <c r="H88" s="139"/>
      <c r="I88" s="140"/>
    </row>
    <row r="89" spans="6:9" x14ac:dyDescent="0.2">
      <c r="F89" s="138"/>
      <c r="G89" s="139"/>
      <c r="H89" s="139"/>
      <c r="I89" s="140"/>
    </row>
    <row r="90" spans="6:9" x14ac:dyDescent="0.2">
      <c r="F90" s="138"/>
      <c r="G90" s="139"/>
      <c r="H90" s="139"/>
      <c r="I90" s="140"/>
    </row>
    <row r="91" spans="6:9" x14ac:dyDescent="0.2">
      <c r="F91" s="138"/>
      <c r="G91" s="139"/>
      <c r="H91" s="139"/>
      <c r="I91" s="140"/>
    </row>
    <row r="92" spans="6:9" x14ac:dyDescent="0.2">
      <c r="F92" s="138"/>
      <c r="G92" s="139"/>
      <c r="H92" s="139"/>
      <c r="I92" s="140"/>
    </row>
    <row r="93" spans="6:9" x14ac:dyDescent="0.2">
      <c r="F93" s="138"/>
      <c r="G93" s="139"/>
      <c r="H93" s="139"/>
      <c r="I93" s="140"/>
    </row>
    <row r="94" spans="6:9" x14ac:dyDescent="0.2">
      <c r="F94" s="138"/>
      <c r="G94" s="139"/>
      <c r="H94" s="139"/>
      <c r="I94" s="140"/>
    </row>
    <row r="95" spans="6:9" x14ac:dyDescent="0.2">
      <c r="F95" s="138"/>
      <c r="G95" s="139"/>
      <c r="H95" s="139"/>
      <c r="I95" s="140"/>
    </row>
    <row r="96" spans="6:9" x14ac:dyDescent="0.2">
      <c r="F96" s="138"/>
      <c r="G96" s="139"/>
      <c r="H96" s="139"/>
      <c r="I96" s="140"/>
    </row>
    <row r="97" spans="6:9" x14ac:dyDescent="0.2">
      <c r="F97" s="138"/>
      <c r="G97" s="139"/>
      <c r="H97" s="139"/>
      <c r="I97" s="140"/>
    </row>
    <row r="98" spans="6:9" x14ac:dyDescent="0.2">
      <c r="F98" s="138"/>
      <c r="G98" s="139"/>
      <c r="H98" s="139"/>
      <c r="I98" s="140"/>
    </row>
    <row r="99" spans="6:9" x14ac:dyDescent="0.2">
      <c r="F99" s="138"/>
      <c r="G99" s="139"/>
      <c r="H99" s="139"/>
      <c r="I99" s="140"/>
    </row>
    <row r="100" spans="6:9" x14ac:dyDescent="0.2">
      <c r="F100" s="138"/>
      <c r="G100" s="139"/>
      <c r="H100" s="139"/>
      <c r="I100" s="140"/>
    </row>
  </sheetData>
  <mergeCells count="12">
    <mergeCell ref="A1:B1"/>
    <mergeCell ref="A2:B2"/>
    <mergeCell ref="G2:I2"/>
    <mergeCell ref="H49:I49"/>
    <mergeCell ref="A40:D40"/>
    <mergeCell ref="A43:D43"/>
    <mergeCell ref="A38:D38"/>
    <mergeCell ref="A45:D45"/>
    <mergeCell ref="A48:D48"/>
    <mergeCell ref="A42:D42"/>
    <mergeCell ref="A46:D46"/>
    <mergeCell ref="A44:D4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CZ1036"/>
  <sheetViews>
    <sheetView showGridLines="0" showZeros="0" tabSelected="1" zoomScaleNormal="100" workbookViewId="0">
      <selection activeCell="G3" sqref="G3"/>
    </sheetView>
  </sheetViews>
  <sheetFormatPr defaultColWidth="9.140625" defaultRowHeight="12.75" x14ac:dyDescent="0.2"/>
  <cols>
    <col min="1" max="1" width="4.42578125" style="141" customWidth="1"/>
    <col min="2" max="2" width="11.5703125" style="141" customWidth="1"/>
    <col min="3" max="3" width="40.42578125" style="141" customWidth="1"/>
    <col min="4" max="4" width="5.5703125" style="141" customWidth="1"/>
    <col min="5" max="5" width="8.5703125" style="180" customWidth="1"/>
    <col min="6" max="6" width="9.85546875" style="141" customWidth="1"/>
    <col min="7" max="7" width="13.85546875" style="141" customWidth="1"/>
    <col min="8" max="11" width="9.140625" style="141"/>
    <col min="12" max="12" width="75.28515625" style="141" customWidth="1"/>
    <col min="13" max="13" width="45.28515625" style="141" customWidth="1"/>
    <col min="14" max="16384" width="9.140625" style="141"/>
  </cols>
  <sheetData>
    <row r="1" spans="1:104" ht="15.75" x14ac:dyDescent="0.25">
      <c r="A1" s="319" t="s">
        <v>59</v>
      </c>
      <c r="B1" s="319"/>
      <c r="C1" s="319"/>
      <c r="D1" s="319"/>
      <c r="E1" s="319"/>
      <c r="F1" s="319"/>
      <c r="G1" s="319"/>
    </row>
    <row r="2" spans="1:104" ht="12" customHeight="1" x14ac:dyDescent="0.25">
      <c r="A2" s="227"/>
      <c r="B2" s="227"/>
      <c r="C2" s="227"/>
      <c r="D2" s="227"/>
      <c r="E2" s="227"/>
      <c r="F2" s="227"/>
      <c r="G2" s="227"/>
    </row>
    <row r="3" spans="1:104" ht="15.75" x14ac:dyDescent="0.25">
      <c r="A3" s="288" t="s">
        <v>1294</v>
      </c>
      <c r="B3" s="227"/>
      <c r="C3" s="227"/>
      <c r="D3" s="227"/>
      <c r="E3" s="227"/>
      <c r="F3" s="227"/>
      <c r="G3" s="227"/>
    </row>
    <row r="4" spans="1:104" ht="10.5" customHeight="1" thickBot="1" x14ac:dyDescent="0.25">
      <c r="A4" s="142"/>
      <c r="B4" s="143"/>
      <c r="C4" s="144"/>
      <c r="D4" s="144"/>
      <c r="E4" s="145"/>
      <c r="F4" s="144"/>
      <c r="G4" s="144"/>
    </row>
    <row r="5" spans="1:104" ht="13.5" thickTop="1" x14ac:dyDescent="0.2">
      <c r="A5" s="304" t="s">
        <v>47</v>
      </c>
      <c r="B5" s="305"/>
      <c r="C5" s="95" t="s">
        <v>96</v>
      </c>
      <c r="D5" s="146"/>
      <c r="E5" s="147" t="s">
        <v>60</v>
      </c>
      <c r="F5" s="148">
        <f>Rekapitulace!H1</f>
        <v>0</v>
      </c>
      <c r="G5" s="149"/>
    </row>
    <row r="6" spans="1:104" ht="13.5" thickBot="1" x14ac:dyDescent="0.25">
      <c r="A6" s="320" t="s">
        <v>49</v>
      </c>
      <c r="B6" s="307"/>
      <c r="C6" s="101" t="s">
        <v>846</v>
      </c>
      <c r="D6" s="150"/>
      <c r="E6" s="324" t="s">
        <v>1295</v>
      </c>
      <c r="F6" s="325"/>
      <c r="G6" s="326"/>
    </row>
    <row r="7" spans="1:104" ht="13.5" thickTop="1" x14ac:dyDescent="0.2">
      <c r="A7" s="151"/>
      <c r="B7" s="142"/>
      <c r="C7" s="142"/>
      <c r="D7" s="142"/>
      <c r="E7" s="152"/>
      <c r="F7" s="142"/>
      <c r="G7" s="153"/>
    </row>
    <row r="8" spans="1:104" x14ac:dyDescent="0.2">
      <c r="A8" s="154" t="s">
        <v>61</v>
      </c>
      <c r="B8" s="155" t="s">
        <v>62</v>
      </c>
      <c r="C8" s="155" t="s">
        <v>63</v>
      </c>
      <c r="D8" s="155" t="s">
        <v>64</v>
      </c>
      <c r="E8" s="156" t="s">
        <v>65</v>
      </c>
      <c r="F8" s="155" t="s">
        <v>66</v>
      </c>
      <c r="G8" s="157" t="s">
        <v>67</v>
      </c>
    </row>
    <row r="9" spans="1:104" x14ac:dyDescent="0.2">
      <c r="A9" s="183"/>
      <c r="B9" s="184"/>
      <c r="C9" s="185"/>
      <c r="D9" s="185"/>
      <c r="E9" s="186"/>
      <c r="F9" s="185"/>
      <c r="G9" s="155"/>
    </row>
    <row r="10" spans="1:104" x14ac:dyDescent="0.2">
      <c r="A10" s="158" t="s">
        <v>68</v>
      </c>
      <c r="B10" s="159" t="s">
        <v>69</v>
      </c>
      <c r="C10" s="190" t="s">
        <v>100</v>
      </c>
      <c r="D10" s="160"/>
      <c r="E10" s="161"/>
      <c r="F10" s="161"/>
      <c r="G10" s="162"/>
      <c r="H10" s="163"/>
      <c r="I10" s="163"/>
      <c r="O10" s="164">
        <v>1</v>
      </c>
    </row>
    <row r="11" spans="1:104" x14ac:dyDescent="0.2">
      <c r="A11" s="165">
        <v>1</v>
      </c>
      <c r="B11" s="215" t="s">
        <v>449</v>
      </c>
      <c r="C11" s="191" t="s">
        <v>99</v>
      </c>
      <c r="D11" s="168" t="s">
        <v>73</v>
      </c>
      <c r="E11" s="169">
        <v>30.2</v>
      </c>
      <c r="F11" s="169"/>
      <c r="G11" s="170">
        <f>E11*F11</f>
        <v>0</v>
      </c>
      <c r="O11" s="164">
        <v>2</v>
      </c>
      <c r="AA11" s="141">
        <v>1</v>
      </c>
      <c r="AB11" s="141">
        <v>1</v>
      </c>
      <c r="AC11" s="141">
        <v>1</v>
      </c>
      <c r="AZ11" s="141">
        <v>1</v>
      </c>
      <c r="BA11" s="141">
        <f>IF(AZ11=1,G11,0)</f>
        <v>0</v>
      </c>
      <c r="BB11" s="141">
        <f>IF(AZ11=2,G11,0)</f>
        <v>0</v>
      </c>
      <c r="BC11" s="141">
        <f>IF(AZ11=3,G11,0)</f>
        <v>0</v>
      </c>
      <c r="BD11" s="141">
        <f>IF(AZ11=4,G11,0)</f>
        <v>0</v>
      </c>
      <c r="BE11" s="141">
        <f>IF(AZ11=5,G11,0)</f>
        <v>0</v>
      </c>
      <c r="CA11" s="171">
        <v>1</v>
      </c>
      <c r="CB11" s="171">
        <v>1</v>
      </c>
      <c r="CZ11" s="141">
        <v>0</v>
      </c>
    </row>
    <row r="12" spans="1:104" x14ac:dyDescent="0.2">
      <c r="A12" s="165">
        <v>2</v>
      </c>
      <c r="B12" s="215" t="s">
        <v>449</v>
      </c>
      <c r="C12" s="191" t="s">
        <v>101</v>
      </c>
      <c r="D12" s="168" t="s">
        <v>73</v>
      </c>
      <c r="E12" s="169">
        <v>50</v>
      </c>
      <c r="F12" s="169"/>
      <c r="G12" s="170">
        <f t="shared" ref="G12:G47" si="0">E12*F12</f>
        <v>0</v>
      </c>
      <c r="O12" s="164"/>
      <c r="CA12" s="171"/>
      <c r="CB12" s="171"/>
    </row>
    <row r="13" spans="1:104" x14ac:dyDescent="0.2">
      <c r="A13" s="165">
        <v>3</v>
      </c>
      <c r="B13" s="215" t="s">
        <v>450</v>
      </c>
      <c r="C13" s="191" t="s">
        <v>102</v>
      </c>
      <c r="D13" s="168" t="s">
        <v>73</v>
      </c>
      <c r="E13" s="169">
        <v>75.599999999999994</v>
      </c>
      <c r="F13" s="169"/>
      <c r="G13" s="170">
        <f t="shared" si="0"/>
        <v>0</v>
      </c>
      <c r="O13" s="164"/>
      <c r="CA13" s="171"/>
      <c r="CB13" s="171"/>
    </row>
    <row r="14" spans="1:104" x14ac:dyDescent="0.2">
      <c r="A14" s="165">
        <v>4</v>
      </c>
      <c r="B14" s="215" t="s">
        <v>451</v>
      </c>
      <c r="C14" s="191" t="s">
        <v>103</v>
      </c>
      <c r="D14" s="168" t="s">
        <v>73</v>
      </c>
      <c r="E14" s="169">
        <v>75.599999999999994</v>
      </c>
      <c r="F14" s="169"/>
      <c r="G14" s="170">
        <f t="shared" si="0"/>
        <v>0</v>
      </c>
      <c r="O14" s="164"/>
      <c r="CA14" s="171"/>
      <c r="CB14" s="171"/>
    </row>
    <row r="15" spans="1:104" x14ac:dyDescent="0.2">
      <c r="A15" s="165">
        <v>5</v>
      </c>
      <c r="B15" s="215" t="s">
        <v>452</v>
      </c>
      <c r="C15" s="191" t="s">
        <v>104</v>
      </c>
      <c r="D15" s="168" t="s">
        <v>73</v>
      </c>
      <c r="E15" s="169">
        <v>11.1</v>
      </c>
      <c r="F15" s="169"/>
      <c r="G15" s="170">
        <f t="shared" si="0"/>
        <v>0</v>
      </c>
      <c r="O15" s="164">
        <v>2</v>
      </c>
      <c r="AA15" s="141">
        <v>1</v>
      </c>
      <c r="AB15" s="141">
        <v>1</v>
      </c>
      <c r="AC15" s="141">
        <v>1</v>
      </c>
      <c r="AZ15" s="141">
        <v>1</v>
      </c>
      <c r="BA15" s="141">
        <f>IF(AZ15=1,G15,0)</f>
        <v>0</v>
      </c>
      <c r="BB15" s="141">
        <f>IF(AZ15=2,G15,0)</f>
        <v>0</v>
      </c>
      <c r="BC15" s="141">
        <f>IF(AZ15=3,G15,0)</f>
        <v>0</v>
      </c>
      <c r="BD15" s="141">
        <f>IF(AZ15=4,G15,0)</f>
        <v>0</v>
      </c>
      <c r="BE15" s="141">
        <f>IF(AZ15=5,G15,0)</f>
        <v>0</v>
      </c>
      <c r="CA15" s="171">
        <v>1</v>
      </c>
      <c r="CB15" s="171">
        <v>1</v>
      </c>
      <c r="CZ15" s="141">
        <v>0</v>
      </c>
    </row>
    <row r="16" spans="1:104" x14ac:dyDescent="0.2">
      <c r="A16" s="165">
        <v>6</v>
      </c>
      <c r="B16" s="215" t="s">
        <v>453</v>
      </c>
      <c r="C16" s="191" t="s">
        <v>105</v>
      </c>
      <c r="D16" s="168" t="s">
        <v>73</v>
      </c>
      <c r="E16" s="169">
        <v>30.2</v>
      </c>
      <c r="F16" s="169"/>
      <c r="G16" s="170">
        <f t="shared" si="0"/>
        <v>0</v>
      </c>
      <c r="O16" s="164"/>
      <c r="CA16" s="171"/>
      <c r="CB16" s="171"/>
    </row>
    <row r="17" spans="1:104" x14ac:dyDescent="0.2">
      <c r="A17" s="165">
        <v>7</v>
      </c>
      <c r="B17" s="215" t="s">
        <v>454</v>
      </c>
      <c r="C17" s="191" t="s">
        <v>106</v>
      </c>
      <c r="D17" s="168" t="s">
        <v>73</v>
      </c>
      <c r="E17" s="169">
        <v>19.100000000000001</v>
      </c>
      <c r="F17" s="169"/>
      <c r="G17" s="170">
        <f t="shared" si="0"/>
        <v>0</v>
      </c>
      <c r="O17" s="164">
        <v>2</v>
      </c>
      <c r="AA17" s="141">
        <v>1</v>
      </c>
      <c r="AB17" s="141">
        <v>1</v>
      </c>
      <c r="AC17" s="141">
        <v>1</v>
      </c>
      <c r="AZ17" s="141">
        <v>1</v>
      </c>
      <c r="BA17" s="141">
        <f>IF(AZ17=1,G17,0)</f>
        <v>0</v>
      </c>
      <c r="BB17" s="141">
        <f>IF(AZ17=2,G17,0)</f>
        <v>0</v>
      </c>
      <c r="BC17" s="141">
        <f>IF(AZ17=3,G17,0)</f>
        <v>0</v>
      </c>
      <c r="BD17" s="141">
        <f>IF(AZ17=4,G17,0)</f>
        <v>0</v>
      </c>
      <c r="BE17" s="141">
        <f>IF(AZ17=5,G17,0)</f>
        <v>0</v>
      </c>
      <c r="CA17" s="171">
        <v>1</v>
      </c>
      <c r="CB17" s="171">
        <v>1</v>
      </c>
      <c r="CZ17" s="141">
        <v>0</v>
      </c>
    </row>
    <row r="18" spans="1:104" x14ac:dyDescent="0.2">
      <c r="A18" s="165">
        <v>8</v>
      </c>
      <c r="B18" s="215" t="s">
        <v>455</v>
      </c>
      <c r="C18" s="201" t="s">
        <v>302</v>
      </c>
      <c r="D18" s="168" t="s">
        <v>73</v>
      </c>
      <c r="E18" s="169">
        <v>9.0399999999999991</v>
      </c>
      <c r="F18" s="169"/>
      <c r="G18" s="170">
        <f t="shared" si="0"/>
        <v>0</v>
      </c>
      <c r="O18" s="164"/>
      <c r="CA18" s="171"/>
      <c r="CB18" s="171"/>
    </row>
    <row r="19" spans="1:104" x14ac:dyDescent="0.2">
      <c r="A19" s="165">
        <v>9</v>
      </c>
      <c r="B19" s="215" t="s">
        <v>455</v>
      </c>
      <c r="C19" s="201" t="s">
        <v>416</v>
      </c>
      <c r="D19" s="168" t="s">
        <v>73</v>
      </c>
      <c r="E19" s="169">
        <v>2.33</v>
      </c>
      <c r="F19" s="169"/>
      <c r="G19" s="170">
        <f t="shared" si="0"/>
        <v>0</v>
      </c>
      <c r="O19" s="164"/>
      <c r="CA19" s="171"/>
      <c r="CB19" s="171"/>
    </row>
    <row r="20" spans="1:104" x14ac:dyDescent="0.2">
      <c r="A20" s="165">
        <v>10</v>
      </c>
      <c r="B20" s="215" t="s">
        <v>464</v>
      </c>
      <c r="C20" s="201" t="s">
        <v>303</v>
      </c>
      <c r="D20" s="168" t="s">
        <v>95</v>
      </c>
      <c r="E20" s="169">
        <v>3</v>
      </c>
      <c r="F20" s="169"/>
      <c r="G20" s="170">
        <f t="shared" si="0"/>
        <v>0</v>
      </c>
      <c r="O20" s="164"/>
      <c r="CA20" s="171"/>
      <c r="CB20" s="171"/>
    </row>
    <row r="21" spans="1:104" x14ac:dyDescent="0.2">
      <c r="A21" s="165">
        <v>11</v>
      </c>
      <c r="B21" s="215" t="s">
        <v>465</v>
      </c>
      <c r="C21" s="201" t="s">
        <v>304</v>
      </c>
      <c r="D21" s="168" t="s">
        <v>95</v>
      </c>
      <c r="E21" s="169">
        <v>29</v>
      </c>
      <c r="F21" s="169"/>
      <c r="G21" s="170">
        <f t="shared" si="0"/>
        <v>0</v>
      </c>
      <c r="O21" s="164"/>
      <c r="CA21" s="171"/>
      <c r="CB21" s="171"/>
    </row>
    <row r="22" spans="1:104" ht="22.5" x14ac:dyDescent="0.2">
      <c r="A22" s="165">
        <v>12</v>
      </c>
      <c r="B22" s="215" t="s">
        <v>463</v>
      </c>
      <c r="C22" s="201" t="s">
        <v>350</v>
      </c>
      <c r="D22" s="168" t="s">
        <v>73</v>
      </c>
      <c r="E22" s="207">
        <v>161.84</v>
      </c>
      <c r="F22" s="169"/>
      <c r="G22" s="170">
        <f t="shared" si="0"/>
        <v>0</v>
      </c>
      <c r="O22" s="164"/>
      <c r="CA22" s="171"/>
      <c r="CB22" s="171"/>
    </row>
    <row r="23" spans="1:104" x14ac:dyDescent="0.2">
      <c r="A23" s="165">
        <v>13</v>
      </c>
      <c r="B23" s="215">
        <v>151101103</v>
      </c>
      <c r="C23" s="201" t="s">
        <v>625</v>
      </c>
      <c r="D23" s="168" t="s">
        <v>76</v>
      </c>
      <c r="E23" s="207">
        <v>240</v>
      </c>
      <c r="F23" s="207"/>
      <c r="G23" s="170">
        <f t="shared" si="0"/>
        <v>0</v>
      </c>
      <c r="O23" s="164"/>
      <c r="CA23" s="171"/>
      <c r="CB23" s="171"/>
    </row>
    <row r="24" spans="1:104" x14ac:dyDescent="0.2">
      <c r="A24" s="165">
        <v>14</v>
      </c>
      <c r="B24" s="215">
        <v>151101113</v>
      </c>
      <c r="C24" s="201" t="s">
        <v>626</v>
      </c>
      <c r="D24" s="168" t="s">
        <v>76</v>
      </c>
      <c r="E24" s="207">
        <v>240</v>
      </c>
      <c r="F24" s="207"/>
      <c r="G24" s="170">
        <f t="shared" si="0"/>
        <v>0</v>
      </c>
      <c r="O24" s="164"/>
      <c r="CA24" s="171"/>
      <c r="CB24" s="171"/>
    </row>
    <row r="25" spans="1:104" x14ac:dyDescent="0.2">
      <c r="A25" s="165">
        <v>15</v>
      </c>
      <c r="B25" s="215">
        <v>149654321</v>
      </c>
      <c r="C25" s="201" t="s">
        <v>424</v>
      </c>
      <c r="D25" s="168" t="s">
        <v>73</v>
      </c>
      <c r="E25" s="207">
        <v>98.84</v>
      </c>
      <c r="F25" s="207"/>
      <c r="G25" s="170">
        <f t="shared" si="0"/>
        <v>0</v>
      </c>
      <c r="O25" s="164"/>
      <c r="CA25" s="171"/>
      <c r="CB25" s="171"/>
    </row>
    <row r="26" spans="1:104" x14ac:dyDescent="0.2">
      <c r="A26" s="165">
        <v>16</v>
      </c>
      <c r="B26" s="215">
        <v>132101202</v>
      </c>
      <c r="C26" s="201" t="s">
        <v>638</v>
      </c>
      <c r="D26" s="168" t="s">
        <v>73</v>
      </c>
      <c r="E26" s="207">
        <v>84</v>
      </c>
      <c r="F26" s="207"/>
      <c r="G26" s="170">
        <f t="shared" si="0"/>
        <v>0</v>
      </c>
      <c r="O26" s="164"/>
      <c r="CA26" s="171"/>
      <c r="CB26" s="171"/>
    </row>
    <row r="27" spans="1:104" x14ac:dyDescent="0.2">
      <c r="A27" s="165">
        <v>17</v>
      </c>
      <c r="B27" s="215">
        <v>132101101</v>
      </c>
      <c r="C27" s="201" t="s">
        <v>641</v>
      </c>
      <c r="D27" s="168" t="s">
        <v>73</v>
      </c>
      <c r="E27" s="207">
        <v>23.76</v>
      </c>
      <c r="F27" s="207"/>
      <c r="G27" s="170">
        <f t="shared" si="0"/>
        <v>0</v>
      </c>
      <c r="O27" s="164"/>
      <c r="CA27" s="171"/>
      <c r="CB27" s="171"/>
    </row>
    <row r="28" spans="1:104" x14ac:dyDescent="0.2">
      <c r="A28" s="165">
        <v>18</v>
      </c>
      <c r="B28" s="215">
        <v>132101101</v>
      </c>
      <c r="C28" s="201" t="s">
        <v>647</v>
      </c>
      <c r="D28" s="168" t="s">
        <v>73</v>
      </c>
      <c r="E28" s="207">
        <v>9.6</v>
      </c>
      <c r="F28" s="207"/>
      <c r="G28" s="170">
        <f t="shared" si="0"/>
        <v>0</v>
      </c>
      <c r="O28" s="164"/>
      <c r="CA28" s="171"/>
      <c r="CB28" s="171"/>
    </row>
    <row r="29" spans="1:104" x14ac:dyDescent="0.2">
      <c r="A29" s="165">
        <v>19</v>
      </c>
      <c r="B29" s="215">
        <v>721176214</v>
      </c>
      <c r="C29" s="201" t="s">
        <v>642</v>
      </c>
      <c r="D29" s="168" t="s">
        <v>77</v>
      </c>
      <c r="E29" s="207">
        <v>77</v>
      </c>
      <c r="F29" s="207"/>
      <c r="G29" s="170">
        <f t="shared" si="0"/>
        <v>0</v>
      </c>
      <c r="O29" s="164"/>
      <c r="CA29" s="171"/>
      <c r="CB29" s="171"/>
    </row>
    <row r="30" spans="1:104" x14ac:dyDescent="0.2">
      <c r="A30" s="165">
        <v>20</v>
      </c>
      <c r="B30" s="215">
        <v>721176212</v>
      </c>
      <c r="C30" s="201" t="s">
        <v>668</v>
      </c>
      <c r="D30" s="168" t="s">
        <v>77</v>
      </c>
      <c r="E30" s="207">
        <v>22</v>
      </c>
      <c r="F30" s="207"/>
      <c r="G30" s="170">
        <f t="shared" si="0"/>
        <v>0</v>
      </c>
      <c r="O30" s="164"/>
      <c r="CA30" s="171"/>
      <c r="CB30" s="171"/>
    </row>
    <row r="31" spans="1:104" x14ac:dyDescent="0.2">
      <c r="A31" s="165">
        <v>21</v>
      </c>
      <c r="B31" s="215" t="s">
        <v>452</v>
      </c>
      <c r="C31" s="201" t="s">
        <v>104</v>
      </c>
      <c r="D31" s="168" t="s">
        <v>73</v>
      </c>
      <c r="E31" s="207">
        <v>29.7</v>
      </c>
      <c r="F31" s="207"/>
      <c r="G31" s="170">
        <f t="shared" si="0"/>
        <v>0</v>
      </c>
      <c r="O31" s="164"/>
      <c r="CA31" s="171"/>
      <c r="CB31" s="171"/>
    </row>
    <row r="32" spans="1:104" x14ac:dyDescent="0.2">
      <c r="A32" s="165">
        <v>22</v>
      </c>
      <c r="B32" s="215">
        <v>895821111</v>
      </c>
      <c r="C32" s="201" t="s">
        <v>646</v>
      </c>
      <c r="D32" s="168" t="s">
        <v>95</v>
      </c>
      <c r="E32" s="207">
        <v>2</v>
      </c>
      <c r="F32" s="207"/>
      <c r="G32" s="170">
        <f t="shared" si="0"/>
        <v>0</v>
      </c>
      <c r="O32" s="164"/>
      <c r="CA32" s="171"/>
      <c r="CB32" s="171"/>
    </row>
    <row r="33" spans="1:104" x14ac:dyDescent="0.2">
      <c r="A33" s="165">
        <v>23</v>
      </c>
      <c r="B33" s="215">
        <v>711691172</v>
      </c>
      <c r="C33" s="201" t="s">
        <v>643</v>
      </c>
      <c r="D33" s="168" t="s">
        <v>76</v>
      </c>
      <c r="E33" s="207">
        <v>48</v>
      </c>
      <c r="F33" s="207"/>
      <c r="G33" s="170">
        <f t="shared" si="0"/>
        <v>0</v>
      </c>
      <c r="O33" s="164"/>
      <c r="CA33" s="171"/>
      <c r="CB33" s="171"/>
    </row>
    <row r="34" spans="1:104" x14ac:dyDescent="0.2">
      <c r="A34" s="165">
        <v>24</v>
      </c>
      <c r="B34" s="215" t="s">
        <v>648</v>
      </c>
      <c r="C34" s="201" t="s">
        <v>644</v>
      </c>
      <c r="D34" s="168" t="s">
        <v>73</v>
      </c>
      <c r="E34" s="207">
        <v>19.87</v>
      </c>
      <c r="F34" s="207"/>
      <c r="G34" s="170">
        <f t="shared" si="0"/>
        <v>0</v>
      </c>
      <c r="O34" s="164"/>
      <c r="CA34" s="171"/>
      <c r="CB34" s="171"/>
    </row>
    <row r="35" spans="1:104" x14ac:dyDescent="0.2">
      <c r="A35" s="165">
        <v>25</v>
      </c>
      <c r="B35" s="215">
        <v>939326011</v>
      </c>
      <c r="C35" s="201" t="s">
        <v>645</v>
      </c>
      <c r="D35" s="168" t="s">
        <v>95</v>
      </c>
      <c r="E35" s="207">
        <v>2</v>
      </c>
      <c r="F35" s="207"/>
      <c r="G35" s="170">
        <f t="shared" si="0"/>
        <v>0</v>
      </c>
      <c r="O35" s="164"/>
      <c r="CA35" s="171"/>
      <c r="CB35" s="171"/>
    </row>
    <row r="36" spans="1:104" x14ac:dyDescent="0.2">
      <c r="A36" s="165">
        <v>26</v>
      </c>
      <c r="B36" s="215">
        <v>132101101</v>
      </c>
      <c r="C36" s="201" t="s">
        <v>705</v>
      </c>
      <c r="D36" s="168" t="s">
        <v>73</v>
      </c>
      <c r="E36" s="207">
        <v>43.2</v>
      </c>
      <c r="F36" s="207"/>
      <c r="G36" s="170">
        <f t="shared" si="0"/>
        <v>0</v>
      </c>
      <c r="O36" s="164"/>
      <c r="CA36" s="171"/>
      <c r="CB36" s="171"/>
    </row>
    <row r="37" spans="1:104" x14ac:dyDescent="0.2">
      <c r="A37" s="165">
        <v>27</v>
      </c>
      <c r="B37" s="215" t="s">
        <v>452</v>
      </c>
      <c r="C37" s="201" t="s">
        <v>706</v>
      </c>
      <c r="D37" s="168" t="s">
        <v>73</v>
      </c>
      <c r="E37" s="207">
        <v>14.4</v>
      </c>
      <c r="F37" s="207"/>
      <c r="G37" s="170">
        <f t="shared" si="0"/>
        <v>0</v>
      </c>
      <c r="O37" s="164"/>
      <c r="CA37" s="171"/>
      <c r="CB37" s="171"/>
    </row>
    <row r="38" spans="1:104" x14ac:dyDescent="0.2">
      <c r="A38" s="165">
        <v>28</v>
      </c>
      <c r="B38" s="215" t="s">
        <v>648</v>
      </c>
      <c r="C38" s="201" t="s">
        <v>644</v>
      </c>
      <c r="D38" s="168" t="s">
        <v>73</v>
      </c>
      <c r="E38" s="207">
        <v>28.8</v>
      </c>
      <c r="F38" s="207"/>
      <c r="G38" s="170">
        <f t="shared" si="0"/>
        <v>0</v>
      </c>
      <c r="O38" s="164"/>
      <c r="CA38" s="171"/>
      <c r="CB38" s="171"/>
    </row>
    <row r="39" spans="1:104" x14ac:dyDescent="0.2">
      <c r="A39" s="165">
        <v>29</v>
      </c>
      <c r="B39" s="215" t="s">
        <v>116</v>
      </c>
      <c r="C39" s="191" t="s">
        <v>107</v>
      </c>
      <c r="D39" s="168" t="s">
        <v>74</v>
      </c>
      <c r="E39" s="169">
        <v>21.6</v>
      </c>
      <c r="F39" s="169"/>
      <c r="G39" s="170">
        <f t="shared" si="0"/>
        <v>0</v>
      </c>
      <c r="O39" s="164"/>
      <c r="CA39" s="171"/>
      <c r="CB39" s="171"/>
    </row>
    <row r="40" spans="1:104" ht="22.5" x14ac:dyDescent="0.2">
      <c r="A40" s="165">
        <v>30</v>
      </c>
      <c r="B40" s="215" t="s">
        <v>457</v>
      </c>
      <c r="C40" s="191" t="s">
        <v>108</v>
      </c>
      <c r="D40" s="168" t="s">
        <v>73</v>
      </c>
      <c r="E40" s="169">
        <v>149.30000000000001</v>
      </c>
      <c r="F40" s="169"/>
      <c r="G40" s="170">
        <f t="shared" si="0"/>
        <v>0</v>
      </c>
      <c r="O40" s="164"/>
      <c r="CA40" s="171"/>
      <c r="CB40" s="171"/>
    </row>
    <row r="41" spans="1:104" x14ac:dyDescent="0.2">
      <c r="A41" s="165">
        <v>31</v>
      </c>
      <c r="B41" s="215" t="s">
        <v>456</v>
      </c>
      <c r="C41" s="191" t="s">
        <v>109</v>
      </c>
      <c r="D41" s="168" t="s">
        <v>73</v>
      </c>
      <c r="E41" s="169">
        <v>447.9</v>
      </c>
      <c r="F41" s="169"/>
      <c r="G41" s="170">
        <f t="shared" si="0"/>
        <v>0</v>
      </c>
      <c r="O41" s="164">
        <v>2</v>
      </c>
      <c r="AA41" s="141">
        <v>1</v>
      </c>
      <c r="AB41" s="141">
        <v>1</v>
      </c>
      <c r="AC41" s="141">
        <v>1</v>
      </c>
      <c r="AZ41" s="141">
        <v>1</v>
      </c>
      <c r="BA41" s="141">
        <f>IF(AZ41=1,G41,0)</f>
        <v>0</v>
      </c>
      <c r="BB41" s="141">
        <f>IF(AZ41=2,G41,0)</f>
        <v>0</v>
      </c>
      <c r="BC41" s="141">
        <f>IF(AZ41=3,G41,0)</f>
        <v>0</v>
      </c>
      <c r="BD41" s="141">
        <f>IF(AZ41=4,G41,0)</f>
        <v>0</v>
      </c>
      <c r="BE41" s="141">
        <f>IF(AZ41=5,G41,0)</f>
        <v>0</v>
      </c>
      <c r="CA41" s="171">
        <v>1</v>
      </c>
      <c r="CB41" s="171">
        <v>1</v>
      </c>
      <c r="CZ41" s="141">
        <v>0</v>
      </c>
    </row>
    <row r="42" spans="1:104" x14ac:dyDescent="0.2">
      <c r="A42" s="165">
        <v>32</v>
      </c>
      <c r="B42" s="215" t="s">
        <v>458</v>
      </c>
      <c r="C42" s="191" t="s">
        <v>110</v>
      </c>
      <c r="D42" s="168" t="s">
        <v>73</v>
      </c>
      <c r="E42" s="169">
        <v>19.100000000000001</v>
      </c>
      <c r="F42" s="169"/>
      <c r="G42" s="170">
        <f t="shared" si="0"/>
        <v>0</v>
      </c>
      <c r="O42" s="164"/>
      <c r="CA42" s="171"/>
      <c r="CB42" s="171"/>
    </row>
    <row r="43" spans="1:104" x14ac:dyDescent="0.2">
      <c r="A43" s="165">
        <v>33</v>
      </c>
      <c r="B43" s="215" t="s">
        <v>459</v>
      </c>
      <c r="C43" s="191" t="s">
        <v>111</v>
      </c>
      <c r="D43" s="168" t="s">
        <v>73</v>
      </c>
      <c r="E43" s="169">
        <v>469.2</v>
      </c>
      <c r="F43" s="169"/>
      <c r="G43" s="170">
        <f t="shared" si="0"/>
        <v>0</v>
      </c>
      <c r="O43" s="164">
        <v>2</v>
      </c>
      <c r="AA43" s="141">
        <v>1</v>
      </c>
      <c r="AB43" s="141">
        <v>1</v>
      </c>
      <c r="AC43" s="141">
        <v>1</v>
      </c>
      <c r="AZ43" s="141">
        <v>1</v>
      </c>
      <c r="BA43" s="141">
        <f>IF(AZ43=1,G43,0)</f>
        <v>0</v>
      </c>
      <c r="BB43" s="141">
        <f>IF(AZ43=2,G43,0)</f>
        <v>0</v>
      </c>
      <c r="BC43" s="141">
        <f>IF(AZ43=3,G43,0)</f>
        <v>0</v>
      </c>
      <c r="BD43" s="141">
        <f>IF(AZ43=4,G43,0)</f>
        <v>0</v>
      </c>
      <c r="BE43" s="141">
        <f>IF(AZ43=5,G43,0)</f>
        <v>0</v>
      </c>
      <c r="CA43" s="171">
        <v>1</v>
      </c>
      <c r="CB43" s="171">
        <v>1</v>
      </c>
      <c r="CZ43" s="141">
        <v>0</v>
      </c>
    </row>
    <row r="44" spans="1:104" ht="22.5" x14ac:dyDescent="0.2">
      <c r="A44" s="165">
        <v>34</v>
      </c>
      <c r="B44" s="215" t="s">
        <v>460</v>
      </c>
      <c r="C44" s="191" t="s">
        <v>112</v>
      </c>
      <c r="D44" s="168" t="s">
        <v>73</v>
      </c>
      <c r="E44" s="169">
        <v>469.2</v>
      </c>
      <c r="F44" s="169"/>
      <c r="G44" s="170">
        <f t="shared" si="0"/>
        <v>0</v>
      </c>
      <c r="O44" s="164">
        <v>2</v>
      </c>
      <c r="AA44" s="141">
        <v>1</v>
      </c>
      <c r="AB44" s="141">
        <v>1</v>
      </c>
      <c r="AC44" s="141">
        <v>1</v>
      </c>
      <c r="AZ44" s="141">
        <v>1</v>
      </c>
      <c r="BA44" s="141">
        <f>IF(AZ44=1,G44,0)</f>
        <v>0</v>
      </c>
      <c r="BB44" s="141">
        <f>IF(AZ44=2,G44,0)</f>
        <v>0</v>
      </c>
      <c r="BC44" s="141">
        <f>IF(AZ44=3,G44,0)</f>
        <v>0</v>
      </c>
      <c r="BD44" s="141">
        <f>IF(AZ44=4,G44,0)</f>
        <v>0</v>
      </c>
      <c r="BE44" s="141">
        <f>IF(AZ44=5,G44,0)</f>
        <v>0</v>
      </c>
      <c r="CA44" s="171">
        <v>1</v>
      </c>
      <c r="CB44" s="171">
        <v>1</v>
      </c>
      <c r="CZ44" s="141">
        <v>0</v>
      </c>
    </row>
    <row r="45" spans="1:104" ht="22.5" x14ac:dyDescent="0.2">
      <c r="A45" s="165">
        <v>35</v>
      </c>
      <c r="B45" s="215" t="s">
        <v>461</v>
      </c>
      <c r="C45" s="191" t="s">
        <v>113</v>
      </c>
      <c r="D45" s="168" t="s">
        <v>73</v>
      </c>
      <c r="E45" s="169">
        <v>9384</v>
      </c>
      <c r="F45" s="169"/>
      <c r="G45" s="170">
        <f t="shared" si="0"/>
        <v>0</v>
      </c>
      <c r="O45" s="164"/>
      <c r="CA45" s="171"/>
      <c r="CB45" s="171"/>
    </row>
    <row r="46" spans="1:104" x14ac:dyDescent="0.2">
      <c r="A46" s="165">
        <v>36</v>
      </c>
      <c r="B46" s="215" t="s">
        <v>462</v>
      </c>
      <c r="C46" s="191" t="s">
        <v>114</v>
      </c>
      <c r="D46" s="168" t="s">
        <v>73</v>
      </c>
      <c r="E46" s="169">
        <v>469.2</v>
      </c>
      <c r="F46" s="169"/>
      <c r="G46" s="170">
        <f t="shared" si="0"/>
        <v>0</v>
      </c>
      <c r="O46" s="164"/>
      <c r="CA46" s="171"/>
      <c r="CB46" s="171"/>
    </row>
    <row r="47" spans="1:104" x14ac:dyDescent="0.2">
      <c r="A47" s="165">
        <v>37</v>
      </c>
      <c r="B47" s="215" t="s">
        <v>117</v>
      </c>
      <c r="C47" s="191" t="s">
        <v>115</v>
      </c>
      <c r="D47" s="168" t="s">
        <v>73</v>
      </c>
      <c r="E47" s="169">
        <v>469.2</v>
      </c>
      <c r="F47" s="169"/>
      <c r="G47" s="170">
        <f t="shared" si="0"/>
        <v>0</v>
      </c>
      <c r="O47" s="164"/>
      <c r="CA47" s="171"/>
      <c r="CB47" s="171"/>
    </row>
    <row r="48" spans="1:104" x14ac:dyDescent="0.2">
      <c r="A48" s="172"/>
      <c r="B48" s="173" t="s">
        <v>70</v>
      </c>
      <c r="C48" s="174" t="str">
        <f>CONCATENATE(B10," ",C10)</f>
        <v xml:space="preserve">1 Zemní práce </v>
      </c>
      <c r="D48" s="175"/>
      <c r="E48" s="176"/>
      <c r="F48" s="177"/>
      <c r="G48" s="178">
        <f>SUM(G10:G47)</f>
        <v>0</v>
      </c>
      <c r="O48" s="164">
        <v>4</v>
      </c>
      <c r="BA48" s="179">
        <f>SUM(BA10:BA47)</f>
        <v>0</v>
      </c>
      <c r="BB48" s="179">
        <f>SUM(BB10:BB47)</f>
        <v>0</v>
      </c>
      <c r="BC48" s="179">
        <f>SUM(BC10:BC47)</f>
        <v>0</v>
      </c>
      <c r="BD48" s="179">
        <f>SUM(BD10:BD47)</f>
        <v>0</v>
      </c>
      <c r="BE48" s="179">
        <f>SUM(BE10:BE47)</f>
        <v>0</v>
      </c>
    </row>
    <row r="49" spans="1:104" x14ac:dyDescent="0.2">
      <c r="A49" s="158" t="s">
        <v>68</v>
      </c>
      <c r="B49" s="159" t="s">
        <v>119</v>
      </c>
      <c r="C49" s="190" t="s">
        <v>118</v>
      </c>
      <c r="D49" s="160"/>
      <c r="E49" s="161"/>
      <c r="F49" s="161"/>
      <c r="G49" s="162"/>
      <c r="H49" s="163"/>
      <c r="I49" s="163"/>
      <c r="O49" s="164">
        <v>1</v>
      </c>
    </row>
    <row r="50" spans="1:104" x14ac:dyDescent="0.2">
      <c r="A50" s="165">
        <v>1</v>
      </c>
      <c r="B50" s="219" t="s">
        <v>466</v>
      </c>
      <c r="C50" s="191" t="s">
        <v>120</v>
      </c>
      <c r="D50" s="168" t="s">
        <v>73</v>
      </c>
      <c r="E50" s="169">
        <v>21.1</v>
      </c>
      <c r="F50" s="169"/>
      <c r="G50" s="170">
        <f t="shared" ref="G50:G73" si="1">E50*F50</f>
        <v>0</v>
      </c>
      <c r="O50" s="164">
        <v>2</v>
      </c>
      <c r="AA50" s="141">
        <v>1</v>
      </c>
      <c r="AB50" s="141">
        <v>1</v>
      </c>
      <c r="AC50" s="141">
        <v>1</v>
      </c>
      <c r="AZ50" s="141">
        <v>1</v>
      </c>
      <c r="BA50" s="141">
        <f t="shared" ref="BA50:BA52" si="2">IF(AZ50=1,G50,0)</f>
        <v>0</v>
      </c>
      <c r="BB50" s="141">
        <f t="shared" ref="BB50:BB52" si="3">IF(AZ50=2,G50,0)</f>
        <v>0</v>
      </c>
      <c r="BC50" s="141">
        <f t="shared" ref="BC50:BC52" si="4">IF(AZ50=3,G50,0)</f>
        <v>0</v>
      </c>
      <c r="BD50" s="141">
        <f t="shared" ref="BD50:BD52" si="5">IF(AZ50=4,G50,0)</f>
        <v>0</v>
      </c>
      <c r="BE50" s="141">
        <f t="shared" ref="BE50:BE52" si="6">IF(AZ50=5,G50,0)</f>
        <v>0</v>
      </c>
      <c r="CA50" s="171">
        <v>1</v>
      </c>
      <c r="CB50" s="171">
        <v>1</v>
      </c>
      <c r="CZ50" s="141">
        <v>0</v>
      </c>
    </row>
    <row r="51" spans="1:104" x14ac:dyDescent="0.2">
      <c r="A51" s="165">
        <v>2</v>
      </c>
      <c r="B51" s="219" t="s">
        <v>466</v>
      </c>
      <c r="C51" s="191" t="s">
        <v>121</v>
      </c>
      <c r="D51" s="168" t="s">
        <v>73</v>
      </c>
      <c r="E51" s="169">
        <v>36.5</v>
      </c>
      <c r="F51" s="169"/>
      <c r="G51" s="170">
        <f t="shared" si="1"/>
        <v>0</v>
      </c>
      <c r="O51" s="164">
        <v>2</v>
      </c>
      <c r="AA51" s="141">
        <v>1</v>
      </c>
      <c r="AB51" s="141">
        <v>1</v>
      </c>
      <c r="AC51" s="141">
        <v>1</v>
      </c>
      <c r="AZ51" s="141">
        <v>1</v>
      </c>
      <c r="BA51" s="141">
        <f t="shared" si="2"/>
        <v>0</v>
      </c>
      <c r="BB51" s="141">
        <f t="shared" si="3"/>
        <v>0</v>
      </c>
      <c r="BC51" s="141">
        <f t="shared" si="4"/>
        <v>0</v>
      </c>
      <c r="BD51" s="141">
        <f t="shared" si="5"/>
        <v>0</v>
      </c>
      <c r="BE51" s="141">
        <f t="shared" si="6"/>
        <v>0</v>
      </c>
      <c r="CA51" s="171">
        <v>1</v>
      </c>
      <c r="CB51" s="171">
        <v>1</v>
      </c>
      <c r="CZ51" s="141">
        <v>1.7999999999999999E-2</v>
      </c>
    </row>
    <row r="52" spans="1:104" x14ac:dyDescent="0.2">
      <c r="A52" s="165">
        <v>4</v>
      </c>
      <c r="B52" s="219" t="s">
        <v>466</v>
      </c>
      <c r="C52" s="191" t="s">
        <v>122</v>
      </c>
      <c r="D52" s="168" t="s">
        <v>74</v>
      </c>
      <c r="E52" s="169">
        <v>2.6</v>
      </c>
      <c r="F52" s="169"/>
      <c r="G52" s="170">
        <f t="shared" si="1"/>
        <v>0</v>
      </c>
      <c r="O52" s="164">
        <v>2</v>
      </c>
      <c r="AA52" s="141">
        <v>1</v>
      </c>
      <c r="AB52" s="141">
        <v>1</v>
      </c>
      <c r="AC52" s="141">
        <v>1</v>
      </c>
      <c r="AZ52" s="141">
        <v>1</v>
      </c>
      <c r="BA52" s="141">
        <f t="shared" si="2"/>
        <v>0</v>
      </c>
      <c r="BB52" s="141">
        <f t="shared" si="3"/>
        <v>0</v>
      </c>
      <c r="BC52" s="141">
        <f t="shared" si="4"/>
        <v>0</v>
      </c>
      <c r="BD52" s="141">
        <f t="shared" si="5"/>
        <v>0</v>
      </c>
      <c r="BE52" s="141">
        <f t="shared" si="6"/>
        <v>0</v>
      </c>
      <c r="CA52" s="171">
        <v>1</v>
      </c>
      <c r="CB52" s="171">
        <v>1</v>
      </c>
      <c r="CZ52" s="141">
        <v>2.7519999999999999E-2</v>
      </c>
    </row>
    <row r="53" spans="1:104" x14ac:dyDescent="0.2">
      <c r="A53" s="165">
        <v>5</v>
      </c>
      <c r="B53" s="219" t="s">
        <v>466</v>
      </c>
      <c r="C53" s="191" t="s">
        <v>123</v>
      </c>
      <c r="D53" s="168" t="s">
        <v>74</v>
      </c>
      <c r="E53" s="169">
        <v>5.3</v>
      </c>
      <c r="F53" s="169"/>
      <c r="G53" s="170">
        <f t="shared" si="1"/>
        <v>0</v>
      </c>
      <c r="O53" s="164"/>
      <c r="CA53" s="171"/>
      <c r="CB53" s="171"/>
    </row>
    <row r="54" spans="1:104" x14ac:dyDescent="0.2">
      <c r="A54" s="165">
        <v>7</v>
      </c>
      <c r="B54" s="219" t="s">
        <v>466</v>
      </c>
      <c r="C54" s="191" t="s">
        <v>124</v>
      </c>
      <c r="D54" s="168" t="s">
        <v>76</v>
      </c>
      <c r="E54" s="169">
        <v>73.900000000000006</v>
      </c>
      <c r="F54" s="169"/>
      <c r="G54" s="170">
        <f t="shared" si="1"/>
        <v>0</v>
      </c>
      <c r="O54" s="164"/>
      <c r="CA54" s="171"/>
      <c r="CB54" s="171"/>
    </row>
    <row r="55" spans="1:104" x14ac:dyDescent="0.2">
      <c r="A55" s="165">
        <v>8</v>
      </c>
      <c r="B55" s="219" t="s">
        <v>466</v>
      </c>
      <c r="C55" s="191" t="s">
        <v>125</v>
      </c>
      <c r="D55" s="168" t="s">
        <v>76</v>
      </c>
      <c r="E55" s="169">
        <v>73.900000000000006</v>
      </c>
      <c r="F55" s="169"/>
      <c r="G55" s="170">
        <f t="shared" si="1"/>
        <v>0</v>
      </c>
      <c r="O55" s="164"/>
      <c r="CA55" s="171"/>
      <c r="CB55" s="171"/>
    </row>
    <row r="56" spans="1:104" x14ac:dyDescent="0.2">
      <c r="A56" s="165">
        <v>9</v>
      </c>
      <c r="B56" s="219" t="s">
        <v>466</v>
      </c>
      <c r="C56" s="191" t="s">
        <v>126</v>
      </c>
      <c r="D56" s="168" t="s">
        <v>76</v>
      </c>
      <c r="E56" s="169">
        <v>15</v>
      </c>
      <c r="F56" s="169"/>
      <c r="G56" s="170">
        <f t="shared" si="1"/>
        <v>0</v>
      </c>
      <c r="O56" s="164"/>
      <c r="CA56" s="171"/>
      <c r="CB56" s="171"/>
    </row>
    <row r="57" spans="1:104" x14ac:dyDescent="0.2">
      <c r="A57" s="165">
        <v>10</v>
      </c>
      <c r="B57" s="219" t="s">
        <v>466</v>
      </c>
      <c r="C57" s="191" t="s">
        <v>127</v>
      </c>
      <c r="D57" s="168" t="s">
        <v>76</v>
      </c>
      <c r="E57" s="169">
        <v>15</v>
      </c>
      <c r="F57" s="169"/>
      <c r="G57" s="170">
        <f t="shared" si="1"/>
        <v>0</v>
      </c>
      <c r="O57" s="164"/>
      <c r="CA57" s="171"/>
      <c r="CB57" s="171"/>
    </row>
    <row r="58" spans="1:104" x14ac:dyDescent="0.2">
      <c r="A58" s="165">
        <v>11</v>
      </c>
      <c r="B58" s="219" t="s">
        <v>466</v>
      </c>
      <c r="C58" s="191" t="s">
        <v>128</v>
      </c>
      <c r="D58" s="168" t="s">
        <v>76</v>
      </c>
      <c r="E58" s="169">
        <v>8</v>
      </c>
      <c r="F58" s="169"/>
      <c r="G58" s="170">
        <f t="shared" si="1"/>
        <v>0</v>
      </c>
      <c r="O58" s="164"/>
      <c r="CA58" s="171"/>
      <c r="CB58" s="171"/>
    </row>
    <row r="59" spans="1:104" ht="22.5" x14ac:dyDescent="0.2">
      <c r="A59" s="165">
        <v>12</v>
      </c>
      <c r="B59" s="219" t="s">
        <v>466</v>
      </c>
      <c r="C59" s="191" t="s">
        <v>129</v>
      </c>
      <c r="D59" s="168" t="s">
        <v>95</v>
      </c>
      <c r="E59" s="169">
        <v>278</v>
      </c>
      <c r="F59" s="169"/>
      <c r="G59" s="170">
        <f t="shared" si="1"/>
        <v>0</v>
      </c>
      <c r="O59" s="164"/>
      <c r="CA59" s="171"/>
      <c r="CB59" s="171"/>
    </row>
    <row r="60" spans="1:104" x14ac:dyDescent="0.2">
      <c r="A60" s="165">
        <v>13</v>
      </c>
      <c r="B60" s="219" t="s">
        <v>466</v>
      </c>
      <c r="C60" s="191" t="s">
        <v>130</v>
      </c>
      <c r="D60" s="168" t="s">
        <v>74</v>
      </c>
      <c r="E60" s="169">
        <v>0.25</v>
      </c>
      <c r="F60" s="169"/>
      <c r="G60" s="170">
        <f t="shared" si="1"/>
        <v>0</v>
      </c>
      <c r="O60" s="164"/>
      <c r="CA60" s="171"/>
      <c r="CB60" s="171"/>
    </row>
    <row r="61" spans="1:104" ht="22.5" x14ac:dyDescent="0.2">
      <c r="A61" s="165">
        <v>14</v>
      </c>
      <c r="B61" s="219">
        <v>273311511</v>
      </c>
      <c r="C61" s="201" t="s">
        <v>417</v>
      </c>
      <c r="D61" s="168" t="s">
        <v>73</v>
      </c>
      <c r="E61" s="207">
        <v>8</v>
      </c>
      <c r="F61" s="169"/>
      <c r="G61" s="170">
        <f t="shared" si="1"/>
        <v>0</v>
      </c>
      <c r="O61" s="164"/>
      <c r="CA61" s="171"/>
      <c r="CB61" s="171"/>
    </row>
    <row r="62" spans="1:104" ht="22.5" x14ac:dyDescent="0.2">
      <c r="A62" s="165">
        <v>15</v>
      </c>
      <c r="B62" s="219">
        <v>275311711</v>
      </c>
      <c r="C62" s="201" t="s">
        <v>422</v>
      </c>
      <c r="D62" s="168" t="s">
        <v>73</v>
      </c>
      <c r="E62" s="207">
        <v>55.02</v>
      </c>
      <c r="F62" s="169"/>
      <c r="G62" s="170">
        <f t="shared" si="1"/>
        <v>0</v>
      </c>
      <c r="O62" s="164"/>
      <c r="CA62" s="171"/>
      <c r="CB62" s="171"/>
    </row>
    <row r="63" spans="1:104" x14ac:dyDescent="0.2">
      <c r="A63" s="165">
        <v>16</v>
      </c>
      <c r="B63" s="219">
        <v>275361821</v>
      </c>
      <c r="C63" s="201" t="s">
        <v>351</v>
      </c>
      <c r="D63" s="168" t="s">
        <v>74</v>
      </c>
      <c r="E63" s="207">
        <v>6.62</v>
      </c>
      <c r="F63" s="169"/>
      <c r="G63" s="170">
        <f t="shared" si="1"/>
        <v>0</v>
      </c>
      <c r="O63" s="164"/>
      <c r="CA63" s="171"/>
      <c r="CB63" s="171"/>
    </row>
    <row r="64" spans="1:104" x14ac:dyDescent="0.2">
      <c r="A64" s="165">
        <v>17</v>
      </c>
      <c r="B64" s="219">
        <v>274531215</v>
      </c>
      <c r="C64" s="201" t="s">
        <v>418</v>
      </c>
      <c r="D64" s="168" t="s">
        <v>76</v>
      </c>
      <c r="E64" s="207">
        <v>34.200000000000003</v>
      </c>
      <c r="F64" s="169"/>
      <c r="G64" s="170">
        <f t="shared" si="1"/>
        <v>0</v>
      </c>
      <c r="O64" s="164"/>
      <c r="CA64" s="171"/>
      <c r="CB64" s="171"/>
    </row>
    <row r="65" spans="1:80" x14ac:dyDescent="0.2">
      <c r="A65" s="165">
        <v>18</v>
      </c>
      <c r="B65" s="219">
        <v>274531216</v>
      </c>
      <c r="C65" s="201" t="s">
        <v>419</v>
      </c>
      <c r="D65" s="168" t="s">
        <v>76</v>
      </c>
      <c r="E65" s="207">
        <v>34.200000000000003</v>
      </c>
      <c r="F65" s="169"/>
      <c r="G65" s="170">
        <f t="shared" si="1"/>
        <v>0</v>
      </c>
      <c r="O65" s="164"/>
      <c r="CA65" s="171"/>
      <c r="CB65" s="171"/>
    </row>
    <row r="66" spans="1:80" ht="22.5" x14ac:dyDescent="0.2">
      <c r="A66" s="165">
        <v>19</v>
      </c>
      <c r="B66" s="219">
        <v>275351215</v>
      </c>
      <c r="C66" s="201" t="s">
        <v>420</v>
      </c>
      <c r="D66" s="168" t="s">
        <v>76</v>
      </c>
      <c r="E66" s="207">
        <v>115.2</v>
      </c>
      <c r="F66" s="169"/>
      <c r="G66" s="170">
        <f t="shared" si="1"/>
        <v>0</v>
      </c>
      <c r="O66" s="164"/>
      <c r="CA66" s="171"/>
      <c r="CB66" s="171"/>
    </row>
    <row r="67" spans="1:80" ht="22.5" x14ac:dyDescent="0.2">
      <c r="A67" s="165">
        <v>20</v>
      </c>
      <c r="B67" s="219">
        <v>275351216</v>
      </c>
      <c r="C67" s="201" t="s">
        <v>421</v>
      </c>
      <c r="D67" s="168" t="s">
        <v>76</v>
      </c>
      <c r="E67" s="207">
        <v>115.2</v>
      </c>
      <c r="F67" s="169"/>
      <c r="G67" s="170">
        <f t="shared" si="1"/>
        <v>0</v>
      </c>
      <c r="O67" s="164"/>
      <c r="CA67" s="171"/>
      <c r="CB67" s="171"/>
    </row>
    <row r="68" spans="1:80" x14ac:dyDescent="0.2">
      <c r="A68" s="165">
        <v>21</v>
      </c>
      <c r="B68" s="219">
        <v>273211722</v>
      </c>
      <c r="C68" s="201" t="s">
        <v>337</v>
      </c>
      <c r="D68" s="168" t="s">
        <v>73</v>
      </c>
      <c r="E68" s="169">
        <v>13.56</v>
      </c>
      <c r="F68" s="169"/>
      <c r="G68" s="170">
        <f t="shared" si="1"/>
        <v>0</v>
      </c>
      <c r="O68" s="164"/>
      <c r="CA68" s="171"/>
      <c r="CB68" s="171"/>
    </row>
    <row r="69" spans="1:80" x14ac:dyDescent="0.2">
      <c r="A69" s="165">
        <v>22</v>
      </c>
      <c r="B69" s="219">
        <v>275311711</v>
      </c>
      <c r="C69" s="201" t="s">
        <v>349</v>
      </c>
      <c r="D69" s="168" t="s">
        <v>73</v>
      </c>
      <c r="E69" s="169">
        <v>6.78</v>
      </c>
      <c r="F69" s="169"/>
      <c r="G69" s="170">
        <f t="shared" si="1"/>
        <v>0</v>
      </c>
      <c r="O69" s="164"/>
      <c r="CA69" s="171"/>
      <c r="CB69" s="171"/>
    </row>
    <row r="70" spans="1:80" x14ac:dyDescent="0.2">
      <c r="A70" s="165">
        <v>23</v>
      </c>
      <c r="B70" s="219">
        <v>273322611</v>
      </c>
      <c r="C70" s="201" t="s">
        <v>338</v>
      </c>
      <c r="D70" s="168" t="s">
        <v>73</v>
      </c>
      <c r="E70" s="169">
        <v>33.9</v>
      </c>
      <c r="F70" s="169"/>
      <c r="G70" s="170">
        <f t="shared" si="1"/>
        <v>0</v>
      </c>
      <c r="O70" s="164"/>
      <c r="CA70" s="171"/>
      <c r="CB70" s="171"/>
    </row>
    <row r="71" spans="1:80" x14ac:dyDescent="0.2">
      <c r="A71" s="165">
        <v>24</v>
      </c>
      <c r="B71" s="219">
        <v>273361821</v>
      </c>
      <c r="C71" s="201" t="s">
        <v>339</v>
      </c>
      <c r="D71" s="168" t="s">
        <v>74</v>
      </c>
      <c r="E71" s="169">
        <v>4.07</v>
      </c>
      <c r="F71" s="169"/>
      <c r="G71" s="170">
        <f t="shared" si="1"/>
        <v>0</v>
      </c>
      <c r="O71" s="164"/>
      <c r="CA71" s="171"/>
      <c r="CB71" s="171"/>
    </row>
    <row r="72" spans="1:80" x14ac:dyDescent="0.2">
      <c r="A72" s="165">
        <v>25</v>
      </c>
      <c r="B72" s="219">
        <v>273351215</v>
      </c>
      <c r="C72" s="201" t="s">
        <v>340</v>
      </c>
      <c r="D72" s="168" t="s">
        <v>76</v>
      </c>
      <c r="E72" s="169">
        <v>18.5</v>
      </c>
      <c r="F72" s="169"/>
      <c r="G72" s="170">
        <f t="shared" si="1"/>
        <v>0</v>
      </c>
      <c r="O72" s="164"/>
      <c r="CA72" s="171"/>
      <c r="CB72" s="171"/>
    </row>
    <row r="73" spans="1:80" x14ac:dyDescent="0.2">
      <c r="A73" s="165">
        <v>26</v>
      </c>
      <c r="B73" s="219">
        <v>273351216</v>
      </c>
      <c r="C73" s="201" t="s">
        <v>341</v>
      </c>
      <c r="D73" s="168" t="s">
        <v>76</v>
      </c>
      <c r="E73" s="169">
        <v>18.5</v>
      </c>
      <c r="F73" s="169"/>
      <c r="G73" s="170">
        <f t="shared" si="1"/>
        <v>0</v>
      </c>
      <c r="O73" s="164"/>
      <c r="CA73" s="171"/>
      <c r="CB73" s="171"/>
    </row>
    <row r="74" spans="1:80" x14ac:dyDescent="0.2">
      <c r="A74" s="172"/>
      <c r="B74" s="173" t="s">
        <v>70</v>
      </c>
      <c r="C74" s="174" t="str">
        <f>CONCATENATE(B49," ",C49)</f>
        <v>2 Základy</v>
      </c>
      <c r="D74" s="175"/>
      <c r="E74" s="176"/>
      <c r="F74" s="177"/>
      <c r="G74" s="178">
        <f>SUM(G49:G73)</f>
        <v>0</v>
      </c>
      <c r="O74" s="164">
        <v>4</v>
      </c>
      <c r="BA74" s="179">
        <f>SUM(BA49:BA73)</f>
        <v>0</v>
      </c>
      <c r="BB74" s="179">
        <f>SUM(BB49:BB73)</f>
        <v>0</v>
      </c>
      <c r="BC74" s="179">
        <f>SUM(BC49:BC73)</f>
        <v>0</v>
      </c>
      <c r="BD74" s="179">
        <f>SUM(BD49:BD73)</f>
        <v>0</v>
      </c>
      <c r="BE74" s="179">
        <f>SUM(BE49:BE73)</f>
        <v>0</v>
      </c>
    </row>
    <row r="75" spans="1:80" x14ac:dyDescent="0.2">
      <c r="A75" s="158" t="s">
        <v>68</v>
      </c>
      <c r="B75" s="159" t="s">
        <v>75</v>
      </c>
      <c r="C75" s="190" t="s">
        <v>131</v>
      </c>
      <c r="D75" s="160"/>
      <c r="E75" s="161"/>
      <c r="F75" s="161"/>
      <c r="G75" s="162"/>
      <c r="H75" s="163"/>
      <c r="I75" s="163"/>
      <c r="O75" s="164">
        <v>1</v>
      </c>
    </row>
    <row r="76" spans="1:80" x14ac:dyDescent="0.2">
      <c r="A76" s="187">
        <v>1</v>
      </c>
      <c r="B76" s="219" t="s">
        <v>467</v>
      </c>
      <c r="C76" s="191" t="s">
        <v>132</v>
      </c>
      <c r="D76" s="168" t="s">
        <v>76</v>
      </c>
      <c r="E76" s="169">
        <v>13.7</v>
      </c>
      <c r="F76" s="169"/>
      <c r="G76" s="170">
        <f t="shared" ref="G76:G110" si="7">E76*F76</f>
        <v>0</v>
      </c>
      <c r="H76" s="163"/>
      <c r="I76" s="163"/>
      <c r="O76" s="164"/>
    </row>
    <row r="77" spans="1:80" x14ac:dyDescent="0.2">
      <c r="A77" s="187">
        <v>2</v>
      </c>
      <c r="B77" s="219" t="s">
        <v>468</v>
      </c>
      <c r="C77" s="191" t="s">
        <v>133</v>
      </c>
      <c r="D77" s="168" t="s">
        <v>76</v>
      </c>
      <c r="E77" s="169">
        <v>34.4</v>
      </c>
      <c r="F77" s="169"/>
      <c r="G77" s="170">
        <f t="shared" si="7"/>
        <v>0</v>
      </c>
      <c r="H77" s="163"/>
      <c r="I77" s="163"/>
      <c r="O77" s="164"/>
    </row>
    <row r="78" spans="1:80" ht="22.5" x14ac:dyDescent="0.2">
      <c r="A78" s="187">
        <v>2</v>
      </c>
      <c r="B78" s="219" t="s">
        <v>469</v>
      </c>
      <c r="C78" s="191" t="s">
        <v>134</v>
      </c>
      <c r="D78" s="168" t="s">
        <v>76</v>
      </c>
      <c r="E78" s="169">
        <v>90.4</v>
      </c>
      <c r="F78" s="169"/>
      <c r="G78" s="170">
        <f t="shared" si="7"/>
        <v>0</v>
      </c>
      <c r="H78" s="163"/>
      <c r="I78" s="163"/>
      <c r="O78" s="164"/>
    </row>
    <row r="79" spans="1:80" x14ac:dyDescent="0.2">
      <c r="A79" s="187">
        <v>4</v>
      </c>
      <c r="B79" s="219" t="s">
        <v>469</v>
      </c>
      <c r="C79" s="191" t="s">
        <v>135</v>
      </c>
      <c r="D79" s="168" t="s">
        <v>76</v>
      </c>
      <c r="E79" s="169">
        <v>50.3</v>
      </c>
      <c r="F79" s="169"/>
      <c r="G79" s="170">
        <f t="shared" si="7"/>
        <v>0</v>
      </c>
      <c r="H79" s="163"/>
      <c r="I79" s="163"/>
      <c r="O79" s="164"/>
    </row>
    <row r="80" spans="1:80" x14ac:dyDescent="0.2">
      <c r="A80" s="187">
        <v>5</v>
      </c>
      <c r="B80" s="219" t="s">
        <v>470</v>
      </c>
      <c r="C80" s="191" t="s">
        <v>136</v>
      </c>
      <c r="D80" s="168" t="s">
        <v>76</v>
      </c>
      <c r="E80" s="169">
        <v>3.2</v>
      </c>
      <c r="F80" s="169"/>
      <c r="G80" s="170">
        <f t="shared" si="7"/>
        <v>0</v>
      </c>
      <c r="H80" s="163"/>
      <c r="I80" s="163"/>
      <c r="O80" s="164"/>
    </row>
    <row r="81" spans="1:15" ht="22.5" x14ac:dyDescent="0.2">
      <c r="A81" s="187">
        <v>6</v>
      </c>
      <c r="B81" s="219" t="s">
        <v>471</v>
      </c>
      <c r="C81" s="191" t="s">
        <v>137</v>
      </c>
      <c r="D81" s="168" t="s">
        <v>76</v>
      </c>
      <c r="E81" s="169">
        <v>89.2</v>
      </c>
      <c r="F81" s="169"/>
      <c r="G81" s="170">
        <f t="shared" si="7"/>
        <v>0</v>
      </c>
      <c r="H81" s="163"/>
      <c r="I81" s="163"/>
      <c r="O81" s="164"/>
    </row>
    <row r="82" spans="1:15" x14ac:dyDescent="0.2">
      <c r="A82" s="187">
        <v>7</v>
      </c>
      <c r="B82" s="219" t="s">
        <v>472</v>
      </c>
      <c r="C82" s="191" t="s">
        <v>138</v>
      </c>
      <c r="D82" s="168" t="s">
        <v>77</v>
      </c>
      <c r="E82" s="169">
        <v>24</v>
      </c>
      <c r="F82" s="169"/>
      <c r="G82" s="170">
        <f t="shared" si="7"/>
        <v>0</v>
      </c>
      <c r="H82" s="163"/>
      <c r="I82" s="163"/>
      <c r="O82" s="164"/>
    </row>
    <row r="83" spans="1:15" x14ac:dyDescent="0.2">
      <c r="A83" s="187">
        <v>8</v>
      </c>
      <c r="B83" s="219" t="s">
        <v>472</v>
      </c>
      <c r="C83" s="191" t="s">
        <v>139</v>
      </c>
      <c r="D83" s="168" t="s">
        <v>77</v>
      </c>
      <c r="E83" s="169">
        <v>30</v>
      </c>
      <c r="F83" s="169"/>
      <c r="G83" s="170">
        <f t="shared" si="7"/>
        <v>0</v>
      </c>
      <c r="H83" s="163"/>
      <c r="I83" s="163"/>
      <c r="O83" s="164"/>
    </row>
    <row r="84" spans="1:15" x14ac:dyDescent="0.2">
      <c r="A84" s="187">
        <v>9</v>
      </c>
      <c r="B84" s="219" t="s">
        <v>473</v>
      </c>
      <c r="C84" s="191" t="s">
        <v>140</v>
      </c>
      <c r="D84" s="168" t="s">
        <v>95</v>
      </c>
      <c r="E84" s="169">
        <v>2</v>
      </c>
      <c r="F84" s="169"/>
      <c r="G84" s="170">
        <f t="shared" si="7"/>
        <v>0</v>
      </c>
      <c r="H84" s="163"/>
      <c r="I84" s="163"/>
      <c r="O84" s="164"/>
    </row>
    <row r="85" spans="1:15" x14ac:dyDescent="0.2">
      <c r="A85" s="187">
        <v>10</v>
      </c>
      <c r="B85" s="219" t="s">
        <v>474</v>
      </c>
      <c r="C85" s="191" t="s">
        <v>141</v>
      </c>
      <c r="D85" s="168" t="s">
        <v>95</v>
      </c>
      <c r="E85" s="169">
        <v>1</v>
      </c>
      <c r="F85" s="169"/>
      <c r="G85" s="170">
        <f t="shared" si="7"/>
        <v>0</v>
      </c>
      <c r="H85" s="163"/>
      <c r="I85" s="163"/>
      <c r="O85" s="164"/>
    </row>
    <row r="86" spans="1:15" x14ac:dyDescent="0.2">
      <c r="A86" s="187">
        <v>11</v>
      </c>
      <c r="B86" s="219" t="s">
        <v>475</v>
      </c>
      <c r="C86" s="191" t="s">
        <v>142</v>
      </c>
      <c r="D86" s="168" t="s">
        <v>95</v>
      </c>
      <c r="E86" s="169">
        <v>6</v>
      </c>
      <c r="F86" s="169"/>
      <c r="G86" s="170">
        <f t="shared" si="7"/>
        <v>0</v>
      </c>
      <c r="H86" s="163"/>
      <c r="I86" s="163"/>
      <c r="O86" s="164"/>
    </row>
    <row r="87" spans="1:15" x14ac:dyDescent="0.2">
      <c r="A87" s="187">
        <v>12</v>
      </c>
      <c r="B87" s="219">
        <v>311238114</v>
      </c>
      <c r="C87" s="201" t="s">
        <v>315</v>
      </c>
      <c r="D87" s="168" t="s">
        <v>76</v>
      </c>
      <c r="E87" s="169">
        <v>80.709999999999994</v>
      </c>
      <c r="F87" s="169"/>
      <c r="G87" s="170">
        <f t="shared" si="7"/>
        <v>0</v>
      </c>
      <c r="H87" s="163"/>
      <c r="I87" s="163"/>
      <c r="O87" s="164"/>
    </row>
    <row r="88" spans="1:15" x14ac:dyDescent="0.2">
      <c r="A88" s="187">
        <v>13</v>
      </c>
      <c r="B88" s="219">
        <v>311238114</v>
      </c>
      <c r="C88" s="201" t="s">
        <v>316</v>
      </c>
      <c r="D88" s="168" t="s">
        <v>76</v>
      </c>
      <c r="E88" s="169">
        <v>28.3</v>
      </c>
      <c r="F88" s="169"/>
      <c r="G88" s="170">
        <f t="shared" si="7"/>
        <v>0</v>
      </c>
      <c r="H88" s="163"/>
      <c r="I88" s="163"/>
      <c r="O88" s="164"/>
    </row>
    <row r="89" spans="1:15" x14ac:dyDescent="0.2">
      <c r="A89" s="187">
        <v>14</v>
      </c>
      <c r="B89" s="219">
        <v>317168130</v>
      </c>
      <c r="C89" s="201" t="s">
        <v>320</v>
      </c>
      <c r="D89" s="168" t="s">
        <v>77</v>
      </c>
      <c r="E89" s="169">
        <v>7</v>
      </c>
      <c r="F89" s="169"/>
      <c r="G89" s="170">
        <f t="shared" si="7"/>
        <v>0</v>
      </c>
      <c r="H89" s="163"/>
      <c r="I89" s="163"/>
      <c r="O89" s="164"/>
    </row>
    <row r="90" spans="1:15" x14ac:dyDescent="0.2">
      <c r="A90" s="187">
        <v>15</v>
      </c>
      <c r="B90" s="219">
        <v>342248109</v>
      </c>
      <c r="C90" s="201" t="s">
        <v>777</v>
      </c>
      <c r="D90" s="168" t="s">
        <v>76</v>
      </c>
      <c r="E90" s="169">
        <v>36.1</v>
      </c>
      <c r="F90" s="169"/>
      <c r="G90" s="170">
        <f t="shared" si="7"/>
        <v>0</v>
      </c>
      <c r="H90" s="163"/>
      <c r="I90" s="163"/>
      <c r="O90" s="164"/>
    </row>
    <row r="91" spans="1:15" x14ac:dyDescent="0.2">
      <c r="A91" s="187">
        <v>16</v>
      </c>
      <c r="B91" s="219">
        <v>317168111</v>
      </c>
      <c r="C91" s="201" t="s">
        <v>317</v>
      </c>
      <c r="D91" s="168" t="s">
        <v>77</v>
      </c>
      <c r="E91" s="169">
        <v>2.5</v>
      </c>
      <c r="F91" s="169"/>
      <c r="G91" s="170">
        <f t="shared" si="7"/>
        <v>0</v>
      </c>
      <c r="H91" s="163"/>
      <c r="I91" s="163"/>
      <c r="O91" s="164"/>
    </row>
    <row r="92" spans="1:15" x14ac:dyDescent="0.2">
      <c r="A92" s="187">
        <v>17</v>
      </c>
      <c r="B92" s="219">
        <v>417321315</v>
      </c>
      <c r="C92" s="201" t="s">
        <v>322</v>
      </c>
      <c r="D92" s="168" t="s">
        <v>73</v>
      </c>
      <c r="E92" s="169">
        <v>2.54</v>
      </c>
      <c r="F92" s="169"/>
      <c r="G92" s="170">
        <f t="shared" si="7"/>
        <v>0</v>
      </c>
      <c r="H92" s="163"/>
      <c r="I92" s="163"/>
      <c r="O92" s="164"/>
    </row>
    <row r="93" spans="1:15" x14ac:dyDescent="0.2">
      <c r="A93" s="187">
        <v>18</v>
      </c>
      <c r="B93" s="219">
        <v>417361821</v>
      </c>
      <c r="C93" s="201" t="s">
        <v>328</v>
      </c>
      <c r="D93" s="168" t="s">
        <v>74</v>
      </c>
      <c r="E93" s="169">
        <v>0.32500000000000001</v>
      </c>
      <c r="F93" s="169"/>
      <c r="G93" s="170">
        <f t="shared" si="7"/>
        <v>0</v>
      </c>
      <c r="H93" s="163"/>
      <c r="I93" s="163"/>
      <c r="O93" s="164"/>
    </row>
    <row r="94" spans="1:15" x14ac:dyDescent="0.2">
      <c r="A94" s="187">
        <v>19</v>
      </c>
      <c r="B94" s="219">
        <v>417351115</v>
      </c>
      <c r="C94" s="201" t="s">
        <v>330</v>
      </c>
      <c r="D94" s="168" t="s">
        <v>76</v>
      </c>
      <c r="E94" s="169">
        <v>20.350000000000001</v>
      </c>
      <c r="F94" s="169"/>
      <c r="G94" s="170">
        <f t="shared" si="7"/>
        <v>0</v>
      </c>
      <c r="H94" s="163"/>
      <c r="I94" s="163"/>
      <c r="O94" s="164"/>
    </row>
    <row r="95" spans="1:15" x14ac:dyDescent="0.2">
      <c r="A95" s="187">
        <v>20</v>
      </c>
      <c r="B95" s="219">
        <v>417351116</v>
      </c>
      <c r="C95" s="201" t="s">
        <v>331</v>
      </c>
      <c r="D95" s="168" t="s">
        <v>76</v>
      </c>
      <c r="E95" s="169">
        <v>20.350000000000001</v>
      </c>
      <c r="F95" s="169"/>
      <c r="G95" s="170">
        <f t="shared" si="7"/>
        <v>0</v>
      </c>
      <c r="H95" s="163"/>
      <c r="I95" s="163"/>
      <c r="O95" s="164"/>
    </row>
    <row r="96" spans="1:15" x14ac:dyDescent="0.2">
      <c r="A96" s="187">
        <v>21</v>
      </c>
      <c r="B96" s="219">
        <v>311238114</v>
      </c>
      <c r="C96" s="201" t="s">
        <v>318</v>
      </c>
      <c r="D96" s="168" t="s">
        <v>76</v>
      </c>
      <c r="E96" s="169">
        <v>516</v>
      </c>
      <c r="F96" s="169"/>
      <c r="G96" s="170">
        <f t="shared" si="7"/>
        <v>0</v>
      </c>
      <c r="H96" s="163"/>
      <c r="I96" s="163"/>
      <c r="O96" s="164"/>
    </row>
    <row r="97" spans="1:104" x14ac:dyDescent="0.2">
      <c r="A97" s="187">
        <v>22</v>
      </c>
      <c r="B97" s="219">
        <v>311238125</v>
      </c>
      <c r="C97" s="201" t="s">
        <v>336</v>
      </c>
      <c r="D97" s="168" t="s">
        <v>76</v>
      </c>
      <c r="E97" s="169">
        <v>52.9</v>
      </c>
      <c r="F97" s="169"/>
      <c r="G97" s="170">
        <f t="shared" si="7"/>
        <v>0</v>
      </c>
      <c r="H97" s="163"/>
      <c r="I97" s="163"/>
      <c r="O97" s="164"/>
    </row>
    <row r="98" spans="1:104" x14ac:dyDescent="0.2">
      <c r="A98" s="187">
        <v>23</v>
      </c>
      <c r="B98" s="219">
        <v>311238115</v>
      </c>
      <c r="C98" s="201" t="s">
        <v>319</v>
      </c>
      <c r="D98" s="168" t="s">
        <v>76</v>
      </c>
      <c r="E98" s="169">
        <v>15.16</v>
      </c>
      <c r="F98" s="169"/>
      <c r="G98" s="170">
        <f t="shared" si="7"/>
        <v>0</v>
      </c>
      <c r="H98" s="163"/>
      <c r="I98" s="163"/>
      <c r="O98" s="164"/>
    </row>
    <row r="99" spans="1:104" x14ac:dyDescent="0.2">
      <c r="A99" s="187">
        <v>24</v>
      </c>
      <c r="B99" s="219">
        <v>317168130</v>
      </c>
      <c r="C99" s="201" t="s">
        <v>321</v>
      </c>
      <c r="D99" s="168" t="s">
        <v>77</v>
      </c>
      <c r="E99" s="169">
        <v>18.5</v>
      </c>
      <c r="F99" s="169"/>
      <c r="G99" s="170">
        <f t="shared" si="7"/>
        <v>0</v>
      </c>
      <c r="H99" s="163"/>
      <c r="I99" s="163"/>
      <c r="O99" s="164"/>
    </row>
    <row r="100" spans="1:104" x14ac:dyDescent="0.2">
      <c r="A100" s="187">
        <v>25</v>
      </c>
      <c r="B100" s="219">
        <v>342248109</v>
      </c>
      <c r="C100" s="201" t="s">
        <v>778</v>
      </c>
      <c r="D100" s="168" t="s">
        <v>76</v>
      </c>
      <c r="E100" s="169">
        <v>58.57</v>
      </c>
      <c r="F100" s="169"/>
      <c r="G100" s="170">
        <f t="shared" si="7"/>
        <v>0</v>
      </c>
      <c r="H100" s="163"/>
      <c r="I100" s="163"/>
      <c r="O100" s="164"/>
    </row>
    <row r="101" spans="1:104" x14ac:dyDescent="0.2">
      <c r="A101" s="187">
        <v>26</v>
      </c>
      <c r="B101" s="219">
        <v>342248112</v>
      </c>
      <c r="C101" s="201" t="s">
        <v>334</v>
      </c>
      <c r="D101" s="168" t="s">
        <v>76</v>
      </c>
      <c r="E101" s="169">
        <v>81.790000000000006</v>
      </c>
      <c r="F101" s="169"/>
      <c r="G101" s="170">
        <f t="shared" si="7"/>
        <v>0</v>
      </c>
      <c r="H101" s="163"/>
      <c r="I101" s="163"/>
      <c r="O101" s="164"/>
    </row>
    <row r="102" spans="1:104" x14ac:dyDescent="0.2">
      <c r="A102" s="187">
        <v>28</v>
      </c>
      <c r="B102" s="219">
        <v>317168111</v>
      </c>
      <c r="C102" s="201" t="s">
        <v>335</v>
      </c>
      <c r="D102" s="168" t="s">
        <v>77</v>
      </c>
      <c r="E102" s="169">
        <v>8.75</v>
      </c>
      <c r="F102" s="169"/>
      <c r="G102" s="170">
        <f t="shared" si="7"/>
        <v>0</v>
      </c>
      <c r="H102" s="163"/>
      <c r="I102" s="163"/>
      <c r="O102" s="164"/>
    </row>
    <row r="103" spans="1:104" x14ac:dyDescent="0.2">
      <c r="A103" s="187">
        <v>29</v>
      </c>
      <c r="B103" s="219">
        <v>413321315</v>
      </c>
      <c r="C103" s="201" t="s">
        <v>323</v>
      </c>
      <c r="D103" s="168" t="s">
        <v>73</v>
      </c>
      <c r="E103" s="169">
        <v>2.1</v>
      </c>
      <c r="F103" s="169"/>
      <c r="G103" s="170">
        <f t="shared" si="7"/>
        <v>0</v>
      </c>
      <c r="H103" s="163"/>
      <c r="I103" s="163"/>
      <c r="O103" s="164"/>
    </row>
    <row r="104" spans="1:104" x14ac:dyDescent="0.2">
      <c r="A104" s="187">
        <v>30</v>
      </c>
      <c r="B104" s="219">
        <v>413361821</v>
      </c>
      <c r="C104" s="201" t="s">
        <v>324</v>
      </c>
      <c r="D104" s="168" t="s">
        <v>74</v>
      </c>
      <c r="E104" s="169">
        <v>0.27500000000000002</v>
      </c>
      <c r="F104" s="169"/>
      <c r="G104" s="170">
        <f t="shared" si="7"/>
        <v>0</v>
      </c>
      <c r="H104" s="163"/>
      <c r="I104" s="163"/>
      <c r="O104" s="164"/>
    </row>
    <row r="105" spans="1:104" x14ac:dyDescent="0.2">
      <c r="A105" s="187">
        <v>31</v>
      </c>
      <c r="B105" s="219">
        <v>413351107</v>
      </c>
      <c r="C105" s="201" t="s">
        <v>325</v>
      </c>
      <c r="D105" s="168" t="s">
        <v>76</v>
      </c>
      <c r="E105" s="169">
        <v>8.6999999999999993</v>
      </c>
      <c r="F105" s="169"/>
      <c r="G105" s="170">
        <f t="shared" si="7"/>
        <v>0</v>
      </c>
      <c r="H105" s="163"/>
      <c r="I105" s="163"/>
      <c r="O105" s="164"/>
    </row>
    <row r="106" spans="1:104" x14ac:dyDescent="0.2">
      <c r="A106" s="187">
        <v>32</v>
      </c>
      <c r="B106" s="219">
        <v>413351108</v>
      </c>
      <c r="C106" s="201" t="s">
        <v>326</v>
      </c>
      <c r="D106" s="168" t="s">
        <v>76</v>
      </c>
      <c r="E106" s="169">
        <v>5.75</v>
      </c>
      <c r="F106" s="169"/>
      <c r="G106" s="170">
        <f t="shared" si="7"/>
        <v>0</v>
      </c>
      <c r="H106" s="163"/>
      <c r="I106" s="163"/>
      <c r="O106" s="164"/>
    </row>
    <row r="107" spans="1:104" x14ac:dyDescent="0.2">
      <c r="A107" s="187">
        <v>33</v>
      </c>
      <c r="B107" s="219">
        <v>417321315</v>
      </c>
      <c r="C107" s="201" t="s">
        <v>327</v>
      </c>
      <c r="D107" s="168" t="s">
        <v>73</v>
      </c>
      <c r="E107" s="169">
        <v>5.75</v>
      </c>
      <c r="F107" s="169"/>
      <c r="G107" s="170">
        <f t="shared" si="7"/>
        <v>0</v>
      </c>
      <c r="H107" s="163"/>
      <c r="I107" s="163"/>
      <c r="O107" s="164"/>
    </row>
    <row r="108" spans="1:104" x14ac:dyDescent="0.2">
      <c r="A108" s="187">
        <v>34</v>
      </c>
      <c r="B108" s="219">
        <v>417361821</v>
      </c>
      <c r="C108" s="201" t="s">
        <v>329</v>
      </c>
      <c r="D108" s="168" t="s">
        <v>74</v>
      </c>
      <c r="E108" s="169">
        <v>0.69799999999999995</v>
      </c>
      <c r="F108" s="169"/>
      <c r="G108" s="170">
        <f t="shared" si="7"/>
        <v>0</v>
      </c>
      <c r="H108" s="163"/>
      <c r="I108" s="163"/>
      <c r="O108" s="164"/>
    </row>
    <row r="109" spans="1:104" x14ac:dyDescent="0.2">
      <c r="A109" s="187">
        <v>35</v>
      </c>
      <c r="B109" s="219">
        <v>417351115</v>
      </c>
      <c r="C109" s="201" t="s">
        <v>332</v>
      </c>
      <c r="D109" s="168" t="s">
        <v>76</v>
      </c>
      <c r="E109" s="169">
        <v>47.75</v>
      </c>
      <c r="F109" s="169"/>
      <c r="G109" s="170">
        <f t="shared" si="7"/>
        <v>0</v>
      </c>
      <c r="H109" s="163"/>
      <c r="I109" s="163"/>
      <c r="O109" s="164"/>
    </row>
    <row r="110" spans="1:104" x14ac:dyDescent="0.2">
      <c r="A110" s="165">
        <v>36</v>
      </c>
      <c r="B110" s="208">
        <v>417351116</v>
      </c>
      <c r="C110" s="201" t="s">
        <v>333</v>
      </c>
      <c r="D110" s="168" t="s">
        <v>76</v>
      </c>
      <c r="E110" s="169">
        <v>47.75</v>
      </c>
      <c r="F110" s="169"/>
      <c r="G110" s="170">
        <f t="shared" si="7"/>
        <v>0</v>
      </c>
      <c r="O110" s="164">
        <v>2</v>
      </c>
      <c r="AA110" s="141">
        <v>12</v>
      </c>
      <c r="AB110" s="141">
        <v>0</v>
      </c>
      <c r="AC110" s="141">
        <v>169</v>
      </c>
      <c r="AZ110" s="141">
        <v>1</v>
      </c>
      <c r="BA110" s="141">
        <f>IF(AZ110=1,G110,0)</f>
        <v>0</v>
      </c>
      <c r="BB110" s="141">
        <f>IF(AZ110=2,G110,0)</f>
        <v>0</v>
      </c>
      <c r="BC110" s="141">
        <f>IF(AZ110=3,G110,0)</f>
        <v>0</v>
      </c>
      <c r="BD110" s="141">
        <f>IF(AZ110=4,G110,0)</f>
        <v>0</v>
      </c>
      <c r="BE110" s="141">
        <f>IF(AZ110=5,G110,0)</f>
        <v>0</v>
      </c>
      <c r="CA110" s="171">
        <v>12</v>
      </c>
      <c r="CB110" s="171">
        <v>0</v>
      </c>
      <c r="CZ110" s="141">
        <v>5.0000000000000001E-3</v>
      </c>
    </row>
    <row r="111" spans="1:104" x14ac:dyDescent="0.2">
      <c r="A111" s="172"/>
      <c r="B111" s="173" t="s">
        <v>70</v>
      </c>
      <c r="C111" s="174" t="str">
        <f>CONCATENATE(B75," ",C75)</f>
        <v>3 Konstrukce svislé</v>
      </c>
      <c r="D111" s="175"/>
      <c r="E111" s="176"/>
      <c r="F111" s="177"/>
      <c r="G111" s="178">
        <f>SUM(G76:G110)</f>
        <v>0</v>
      </c>
      <c r="O111" s="164">
        <v>4</v>
      </c>
      <c r="BA111" s="179">
        <f>SUM(BA75:BA110)</f>
        <v>0</v>
      </c>
      <c r="BB111" s="179">
        <f>SUM(BB75:BB110)</f>
        <v>0</v>
      </c>
      <c r="BC111" s="179">
        <f>SUM(BC75:BC110)</f>
        <v>0</v>
      </c>
      <c r="BD111" s="179">
        <f>SUM(BD75:BD110)</f>
        <v>0</v>
      </c>
      <c r="BE111" s="179">
        <f>SUM(BE75:BE110)</f>
        <v>0</v>
      </c>
    </row>
    <row r="112" spans="1:104" x14ac:dyDescent="0.2">
      <c r="A112" s="158" t="s">
        <v>68</v>
      </c>
      <c r="B112" s="159" t="s">
        <v>78</v>
      </c>
      <c r="C112" s="190" t="s">
        <v>406</v>
      </c>
      <c r="D112" s="160"/>
      <c r="E112" s="161"/>
      <c r="F112" s="161"/>
      <c r="G112" s="162"/>
      <c r="H112" s="163"/>
      <c r="I112" s="163"/>
      <c r="O112" s="164">
        <v>1</v>
      </c>
    </row>
    <row r="113" spans="1:80" ht="22.5" x14ac:dyDescent="0.2">
      <c r="A113" s="165">
        <v>1</v>
      </c>
      <c r="B113" s="219" t="s">
        <v>477</v>
      </c>
      <c r="C113" s="191" t="s">
        <v>143</v>
      </c>
      <c r="D113" s="168" t="s">
        <v>76</v>
      </c>
      <c r="E113" s="169">
        <v>4.9000000000000004</v>
      </c>
      <c r="F113" s="169"/>
      <c r="G113" s="170">
        <f t="shared" ref="G113:G120" si="8">E113*F113</f>
        <v>0</v>
      </c>
      <c r="O113" s="164"/>
      <c r="CA113" s="171"/>
      <c r="CB113" s="171"/>
    </row>
    <row r="114" spans="1:80" x14ac:dyDescent="0.2">
      <c r="A114" s="165">
        <v>2</v>
      </c>
      <c r="B114" s="219" t="s">
        <v>478</v>
      </c>
      <c r="C114" s="191" t="s">
        <v>144</v>
      </c>
      <c r="D114" s="168" t="s">
        <v>76</v>
      </c>
      <c r="E114" s="169">
        <v>4.9000000000000004</v>
      </c>
      <c r="F114" s="169"/>
      <c r="G114" s="170">
        <f t="shared" si="8"/>
        <v>0</v>
      </c>
      <c r="O114" s="164"/>
      <c r="CA114" s="171"/>
      <c r="CB114" s="171"/>
    </row>
    <row r="115" spans="1:80" ht="22.5" x14ac:dyDescent="0.2">
      <c r="A115" s="165">
        <v>3</v>
      </c>
      <c r="B115" s="219">
        <v>416051232</v>
      </c>
      <c r="C115" s="201" t="s">
        <v>352</v>
      </c>
      <c r="D115" s="168" t="s">
        <v>76</v>
      </c>
      <c r="E115" s="169">
        <v>313.95</v>
      </c>
      <c r="F115" s="169"/>
      <c r="G115" s="170">
        <f t="shared" si="8"/>
        <v>0</v>
      </c>
      <c r="O115" s="164"/>
      <c r="CA115" s="171"/>
      <c r="CB115" s="171"/>
    </row>
    <row r="116" spans="1:80" x14ac:dyDescent="0.2">
      <c r="A116" s="165">
        <v>4</v>
      </c>
      <c r="B116" s="219">
        <v>416020001</v>
      </c>
      <c r="C116" s="201" t="s">
        <v>353</v>
      </c>
      <c r="D116" s="168" t="s">
        <v>76</v>
      </c>
      <c r="E116" s="169">
        <v>574.76</v>
      </c>
      <c r="F116" s="169"/>
      <c r="G116" s="170">
        <f t="shared" si="8"/>
        <v>0</v>
      </c>
      <c r="O116" s="164"/>
      <c r="CA116" s="171"/>
      <c r="CB116" s="171"/>
    </row>
    <row r="117" spans="1:80" ht="22.5" x14ac:dyDescent="0.2">
      <c r="A117" s="165">
        <v>5</v>
      </c>
      <c r="B117" s="219">
        <v>416020111</v>
      </c>
      <c r="C117" s="201" t="s">
        <v>407</v>
      </c>
      <c r="D117" s="168" t="s">
        <v>76</v>
      </c>
      <c r="E117" s="169">
        <v>574.76</v>
      </c>
      <c r="F117" s="169"/>
      <c r="G117" s="170">
        <f t="shared" si="8"/>
        <v>0</v>
      </c>
      <c r="O117" s="164"/>
      <c r="CA117" s="171"/>
      <c r="CB117" s="171"/>
    </row>
    <row r="118" spans="1:80" x14ac:dyDescent="0.2">
      <c r="A118" s="165">
        <v>6</v>
      </c>
      <c r="B118" s="219" t="s">
        <v>476</v>
      </c>
      <c r="C118" s="201" t="s">
        <v>409</v>
      </c>
      <c r="D118" s="168" t="s">
        <v>76</v>
      </c>
      <c r="E118" s="169">
        <v>65.099999999999994</v>
      </c>
      <c r="F118" s="169"/>
      <c r="G118" s="170">
        <f t="shared" si="8"/>
        <v>0</v>
      </c>
      <c r="O118" s="164"/>
      <c r="CA118" s="171"/>
      <c r="CB118" s="171"/>
    </row>
    <row r="119" spans="1:80" x14ac:dyDescent="0.2">
      <c r="A119" s="165">
        <v>7</v>
      </c>
      <c r="B119" s="219" t="s">
        <v>589</v>
      </c>
      <c r="C119" s="201" t="s">
        <v>410</v>
      </c>
      <c r="D119" s="168" t="s">
        <v>76</v>
      </c>
      <c r="E119" s="169">
        <v>30.2</v>
      </c>
      <c r="F119" s="169"/>
      <c r="G119" s="170">
        <f t="shared" si="8"/>
        <v>0</v>
      </c>
      <c r="O119" s="164"/>
      <c r="CA119" s="171"/>
      <c r="CB119" s="171"/>
    </row>
    <row r="120" spans="1:80" ht="22.5" x14ac:dyDescent="0.2">
      <c r="A120" s="165">
        <v>8</v>
      </c>
      <c r="B120" s="219">
        <v>767995101</v>
      </c>
      <c r="C120" s="201" t="s">
        <v>662</v>
      </c>
      <c r="D120" s="168" t="s">
        <v>388</v>
      </c>
      <c r="E120" s="207">
        <v>2144.56</v>
      </c>
      <c r="F120" s="169"/>
      <c r="G120" s="170">
        <f t="shared" si="8"/>
        <v>0</v>
      </c>
      <c r="O120" s="164"/>
      <c r="CA120" s="171"/>
      <c r="CB120" s="171"/>
    </row>
    <row r="121" spans="1:80" x14ac:dyDescent="0.2">
      <c r="A121" s="172"/>
      <c r="B121" s="173" t="s">
        <v>70</v>
      </c>
      <c r="C121" s="174" t="str">
        <f>CONCATENATE(B112," ",C112)</f>
        <v>4 Konstrukce vodorovné</v>
      </c>
      <c r="D121" s="175"/>
      <c r="E121" s="176"/>
      <c r="F121" s="177"/>
      <c r="G121" s="178">
        <f>SUM(G113:G120)</f>
        <v>0</v>
      </c>
      <c r="O121" s="164">
        <v>4</v>
      </c>
      <c r="BA121" s="179">
        <f>SUM(BA112:BA120)</f>
        <v>0</v>
      </c>
      <c r="BB121" s="179">
        <f>SUM(BB112:BB120)</f>
        <v>0</v>
      </c>
      <c r="BC121" s="179">
        <f>SUM(BC112:BC120)</f>
        <v>0</v>
      </c>
      <c r="BD121" s="179">
        <f>SUM(BD112:BD120)</f>
        <v>0</v>
      </c>
      <c r="BE121" s="179">
        <f>SUM(BE112:BE120)</f>
        <v>0</v>
      </c>
    </row>
    <row r="122" spans="1:80" x14ac:dyDescent="0.2">
      <c r="A122" s="158" t="s">
        <v>68</v>
      </c>
      <c r="B122" s="159" t="s">
        <v>146</v>
      </c>
      <c r="C122" s="190" t="s">
        <v>145</v>
      </c>
      <c r="D122" s="160"/>
      <c r="E122" s="161"/>
      <c r="F122" s="161"/>
      <c r="G122" s="162"/>
      <c r="H122" s="163"/>
      <c r="I122" s="163"/>
      <c r="O122" s="164">
        <v>1</v>
      </c>
    </row>
    <row r="123" spans="1:80" ht="22.5" x14ac:dyDescent="0.2">
      <c r="A123" s="188">
        <v>1</v>
      </c>
      <c r="B123" s="220" t="s">
        <v>479</v>
      </c>
      <c r="C123" s="191" t="s">
        <v>147</v>
      </c>
      <c r="D123" s="168" t="s">
        <v>76</v>
      </c>
      <c r="E123" s="169">
        <v>297.89999999999998</v>
      </c>
      <c r="F123" s="169"/>
      <c r="G123" s="170">
        <f t="shared" ref="G123:G157" si="9">E123*F123</f>
        <v>0</v>
      </c>
      <c r="H123" s="163"/>
      <c r="I123" s="163"/>
      <c r="O123" s="164"/>
    </row>
    <row r="124" spans="1:80" ht="22.5" x14ac:dyDescent="0.2">
      <c r="A124" s="189">
        <v>2</v>
      </c>
      <c r="B124" s="220" t="s">
        <v>480</v>
      </c>
      <c r="C124" s="191" t="s">
        <v>148</v>
      </c>
      <c r="D124" s="168" t="s">
        <v>76</v>
      </c>
      <c r="E124" s="169">
        <v>297.89999999999998</v>
      </c>
      <c r="F124" s="169"/>
      <c r="G124" s="170">
        <f t="shared" si="9"/>
        <v>0</v>
      </c>
      <c r="H124" s="163"/>
      <c r="I124" s="163"/>
      <c r="O124" s="164"/>
    </row>
    <row r="125" spans="1:80" x14ac:dyDescent="0.2">
      <c r="A125" s="189">
        <v>3</v>
      </c>
      <c r="B125" s="220" t="s">
        <v>481</v>
      </c>
      <c r="C125" s="191" t="s">
        <v>149</v>
      </c>
      <c r="D125" s="168" t="s">
        <v>76</v>
      </c>
      <c r="E125" s="169">
        <v>25</v>
      </c>
      <c r="F125" s="169"/>
      <c r="G125" s="170">
        <f t="shared" si="9"/>
        <v>0</v>
      </c>
      <c r="H125" s="163"/>
      <c r="I125" s="163"/>
      <c r="O125" s="164"/>
    </row>
    <row r="126" spans="1:80" x14ac:dyDescent="0.2">
      <c r="A126" s="189">
        <v>4</v>
      </c>
      <c r="B126" s="220" t="s">
        <v>482</v>
      </c>
      <c r="C126" s="191" t="s">
        <v>150</v>
      </c>
      <c r="D126" s="168" t="s">
        <v>76</v>
      </c>
      <c r="E126" s="169">
        <v>1019.9</v>
      </c>
      <c r="F126" s="169"/>
      <c r="G126" s="170">
        <f t="shared" si="9"/>
        <v>0</v>
      </c>
      <c r="H126" s="163"/>
      <c r="I126" s="163"/>
      <c r="O126" s="164"/>
    </row>
    <row r="127" spans="1:80" x14ac:dyDescent="0.2">
      <c r="A127" s="189">
        <v>5</v>
      </c>
      <c r="B127" s="220" t="s">
        <v>483</v>
      </c>
      <c r="C127" s="191" t="s">
        <v>151</v>
      </c>
      <c r="D127" s="168" t="s">
        <v>76</v>
      </c>
      <c r="E127" s="169">
        <v>900.9</v>
      </c>
      <c r="F127" s="169"/>
      <c r="G127" s="170">
        <f t="shared" si="9"/>
        <v>0</v>
      </c>
      <c r="H127" s="163"/>
      <c r="I127" s="163"/>
      <c r="O127" s="164"/>
    </row>
    <row r="128" spans="1:80" x14ac:dyDescent="0.2">
      <c r="A128" s="189">
        <v>6</v>
      </c>
      <c r="B128" s="220" t="s">
        <v>481</v>
      </c>
      <c r="C128" s="201" t="s">
        <v>354</v>
      </c>
      <c r="D128" s="168" t="s">
        <v>76</v>
      </c>
      <c r="E128" s="169">
        <v>1184.0899999999999</v>
      </c>
      <c r="F128" s="169"/>
      <c r="G128" s="170">
        <f t="shared" si="9"/>
        <v>0</v>
      </c>
      <c r="H128" s="163"/>
      <c r="I128" s="163"/>
      <c r="O128" s="164"/>
    </row>
    <row r="129" spans="1:15" x14ac:dyDescent="0.2">
      <c r="A129" s="189">
        <v>7</v>
      </c>
      <c r="B129" s="220" t="s">
        <v>481</v>
      </c>
      <c r="C129" s="201" t="s">
        <v>355</v>
      </c>
      <c r="D129" s="168" t="s">
        <v>76</v>
      </c>
      <c r="E129" s="169">
        <v>152.91</v>
      </c>
      <c r="F129" s="169"/>
      <c r="G129" s="170">
        <f t="shared" si="9"/>
        <v>0</v>
      </c>
      <c r="H129" s="163"/>
      <c r="I129" s="163"/>
      <c r="O129" s="164"/>
    </row>
    <row r="130" spans="1:15" x14ac:dyDescent="0.2">
      <c r="A130" s="189">
        <v>8</v>
      </c>
      <c r="B130" s="220" t="s">
        <v>481</v>
      </c>
      <c r="C130" s="191" t="s">
        <v>152</v>
      </c>
      <c r="D130" s="168" t="s">
        <v>76</v>
      </c>
      <c r="E130" s="169">
        <v>42.2</v>
      </c>
      <c r="F130" s="169"/>
      <c r="G130" s="170">
        <f t="shared" si="9"/>
        <v>0</v>
      </c>
      <c r="H130" s="163"/>
      <c r="I130" s="163"/>
      <c r="O130" s="164"/>
    </row>
    <row r="131" spans="1:15" ht="22.5" x14ac:dyDescent="0.2">
      <c r="A131" s="189">
        <v>9</v>
      </c>
      <c r="B131" s="220" t="s">
        <v>484</v>
      </c>
      <c r="C131" s="191" t="s">
        <v>153</v>
      </c>
      <c r="D131" s="168" t="s">
        <v>76</v>
      </c>
      <c r="E131" s="169">
        <v>592.9</v>
      </c>
      <c r="F131" s="169"/>
      <c r="G131" s="170">
        <f t="shared" si="9"/>
        <v>0</v>
      </c>
      <c r="H131" s="163"/>
      <c r="I131" s="163"/>
      <c r="O131" s="164"/>
    </row>
    <row r="132" spans="1:15" x14ac:dyDescent="0.2">
      <c r="A132" s="189">
        <v>10</v>
      </c>
      <c r="B132" s="220" t="s">
        <v>485</v>
      </c>
      <c r="C132" s="191" t="s">
        <v>154</v>
      </c>
      <c r="D132" s="168" t="s">
        <v>76</v>
      </c>
      <c r="E132" s="169">
        <v>900.9</v>
      </c>
      <c r="F132" s="169"/>
      <c r="G132" s="170">
        <f t="shared" si="9"/>
        <v>0</v>
      </c>
      <c r="H132" s="163"/>
      <c r="I132" s="163"/>
      <c r="O132" s="164"/>
    </row>
    <row r="133" spans="1:15" x14ac:dyDescent="0.2">
      <c r="A133" s="189">
        <v>11</v>
      </c>
      <c r="B133" s="220" t="s">
        <v>486</v>
      </c>
      <c r="C133" s="191" t="s">
        <v>155</v>
      </c>
      <c r="D133" s="168" t="s">
        <v>77</v>
      </c>
      <c r="E133" s="169">
        <v>505.4</v>
      </c>
      <c r="F133" s="169"/>
      <c r="G133" s="170">
        <f t="shared" si="9"/>
        <v>0</v>
      </c>
      <c r="H133" s="163"/>
      <c r="I133" s="163"/>
      <c r="O133" s="164"/>
    </row>
    <row r="134" spans="1:15" ht="22.5" x14ac:dyDescent="0.2">
      <c r="A134" s="189">
        <v>12</v>
      </c>
      <c r="B134" s="220" t="s">
        <v>487</v>
      </c>
      <c r="C134" s="191" t="s">
        <v>156</v>
      </c>
      <c r="D134" s="168" t="s">
        <v>76</v>
      </c>
      <c r="E134" s="169">
        <v>313.60000000000002</v>
      </c>
      <c r="F134" s="169"/>
      <c r="G134" s="170">
        <f t="shared" si="9"/>
        <v>0</v>
      </c>
      <c r="H134" s="163"/>
      <c r="I134" s="163"/>
      <c r="O134" s="164"/>
    </row>
    <row r="135" spans="1:15" ht="22.5" x14ac:dyDescent="0.2">
      <c r="A135" s="189">
        <v>13</v>
      </c>
      <c r="B135" s="220" t="s">
        <v>488</v>
      </c>
      <c r="C135" s="191" t="s">
        <v>157</v>
      </c>
      <c r="D135" s="168" t="s">
        <v>76</v>
      </c>
      <c r="E135" s="169">
        <v>197.4</v>
      </c>
      <c r="F135" s="169"/>
      <c r="G135" s="170">
        <f t="shared" si="9"/>
        <v>0</v>
      </c>
      <c r="H135" s="163"/>
      <c r="I135" s="163"/>
      <c r="O135" s="164"/>
    </row>
    <row r="136" spans="1:15" x14ac:dyDescent="0.2">
      <c r="A136" s="189">
        <v>14</v>
      </c>
      <c r="B136" s="220" t="s">
        <v>488</v>
      </c>
      <c r="C136" s="191" t="s">
        <v>158</v>
      </c>
      <c r="D136" s="168" t="s">
        <v>76</v>
      </c>
      <c r="E136" s="169">
        <v>23.2</v>
      </c>
      <c r="F136" s="169"/>
      <c r="G136" s="170">
        <f t="shared" si="9"/>
        <v>0</v>
      </c>
      <c r="H136" s="163"/>
      <c r="I136" s="163"/>
      <c r="O136" s="164"/>
    </row>
    <row r="137" spans="1:15" x14ac:dyDescent="0.2">
      <c r="A137" s="189">
        <v>15</v>
      </c>
      <c r="B137" s="220" t="s">
        <v>489</v>
      </c>
      <c r="C137" s="191" t="s">
        <v>159</v>
      </c>
      <c r="D137" s="168" t="s">
        <v>76</v>
      </c>
      <c r="E137" s="169">
        <v>48.9</v>
      </c>
      <c r="F137" s="169"/>
      <c r="G137" s="170">
        <f t="shared" si="9"/>
        <v>0</v>
      </c>
      <c r="H137" s="163"/>
      <c r="I137" s="163"/>
      <c r="O137" s="164"/>
    </row>
    <row r="138" spans="1:15" x14ac:dyDescent="0.2">
      <c r="A138" s="189">
        <v>16</v>
      </c>
      <c r="B138" s="220" t="s">
        <v>490</v>
      </c>
      <c r="C138" s="191" t="s">
        <v>160</v>
      </c>
      <c r="D138" s="168" t="s">
        <v>76</v>
      </c>
      <c r="E138" s="169">
        <v>22.8</v>
      </c>
      <c r="F138" s="169"/>
      <c r="G138" s="170">
        <f t="shared" si="9"/>
        <v>0</v>
      </c>
      <c r="H138" s="163"/>
      <c r="I138" s="163"/>
      <c r="O138" s="164"/>
    </row>
    <row r="139" spans="1:15" x14ac:dyDescent="0.2">
      <c r="A139" s="189">
        <v>17</v>
      </c>
      <c r="B139" s="220" t="s">
        <v>491</v>
      </c>
      <c r="C139" s="191" t="s">
        <v>161</v>
      </c>
      <c r="D139" s="168" t="s">
        <v>76</v>
      </c>
      <c r="E139" s="169">
        <v>4.5999999999999996</v>
      </c>
      <c r="F139" s="169"/>
      <c r="G139" s="170">
        <f t="shared" si="9"/>
        <v>0</v>
      </c>
      <c r="H139" s="163"/>
      <c r="I139" s="163"/>
      <c r="O139" s="164"/>
    </row>
    <row r="140" spans="1:15" x14ac:dyDescent="0.2">
      <c r="A140" s="189">
        <v>18</v>
      </c>
      <c r="B140" s="220" t="s">
        <v>492</v>
      </c>
      <c r="C140" s="191" t="s">
        <v>162</v>
      </c>
      <c r="D140" s="168" t="s">
        <v>77</v>
      </c>
      <c r="E140" s="169">
        <v>44.8</v>
      </c>
      <c r="F140" s="169"/>
      <c r="G140" s="170">
        <f t="shared" si="9"/>
        <v>0</v>
      </c>
      <c r="H140" s="163"/>
      <c r="I140" s="163"/>
      <c r="O140" s="164"/>
    </row>
    <row r="141" spans="1:15" x14ac:dyDescent="0.2">
      <c r="A141" s="189">
        <v>19</v>
      </c>
      <c r="B141" s="220" t="s">
        <v>493</v>
      </c>
      <c r="C141" s="191" t="s">
        <v>163</v>
      </c>
      <c r="D141" s="168" t="s">
        <v>76</v>
      </c>
      <c r="E141" s="169">
        <v>16.7</v>
      </c>
      <c r="F141" s="169"/>
      <c r="G141" s="170">
        <f t="shared" si="9"/>
        <v>0</v>
      </c>
      <c r="H141" s="163"/>
      <c r="I141" s="163"/>
      <c r="O141" s="164"/>
    </row>
    <row r="142" spans="1:15" x14ac:dyDescent="0.2">
      <c r="A142" s="189">
        <v>20</v>
      </c>
      <c r="B142" s="220" t="s">
        <v>494</v>
      </c>
      <c r="C142" s="191" t="s">
        <v>164</v>
      </c>
      <c r="D142" s="168" t="s">
        <v>76</v>
      </c>
      <c r="E142" s="169">
        <v>313.60000000000002</v>
      </c>
      <c r="F142" s="169"/>
      <c r="G142" s="170">
        <f t="shared" si="9"/>
        <v>0</v>
      </c>
      <c r="H142" s="163"/>
      <c r="I142" s="163"/>
      <c r="O142" s="164"/>
    </row>
    <row r="143" spans="1:15" x14ac:dyDescent="0.2">
      <c r="A143" s="189">
        <v>21</v>
      </c>
      <c r="B143" s="220" t="s">
        <v>495</v>
      </c>
      <c r="C143" s="191" t="s">
        <v>165</v>
      </c>
      <c r="D143" s="168" t="s">
        <v>73</v>
      </c>
      <c r="E143" s="169">
        <v>14.4</v>
      </c>
      <c r="F143" s="169"/>
      <c r="G143" s="170">
        <f t="shared" si="9"/>
        <v>0</v>
      </c>
      <c r="H143" s="163"/>
      <c r="I143" s="163"/>
      <c r="O143" s="164"/>
    </row>
    <row r="144" spans="1:15" x14ac:dyDescent="0.2">
      <c r="A144" s="189">
        <v>22</v>
      </c>
      <c r="B144" s="220" t="s">
        <v>496</v>
      </c>
      <c r="C144" s="191" t="s">
        <v>166</v>
      </c>
      <c r="D144" s="168" t="s">
        <v>73</v>
      </c>
      <c r="E144" s="169">
        <v>20</v>
      </c>
      <c r="F144" s="169"/>
      <c r="G144" s="170">
        <f t="shared" si="9"/>
        <v>0</v>
      </c>
      <c r="H144" s="163"/>
      <c r="I144" s="163"/>
      <c r="O144" s="164"/>
    </row>
    <row r="145" spans="1:104" x14ac:dyDescent="0.2">
      <c r="A145" s="189">
        <v>23</v>
      </c>
      <c r="B145" s="220" t="s">
        <v>497</v>
      </c>
      <c r="C145" s="191" t="s">
        <v>167</v>
      </c>
      <c r="D145" s="168" t="s">
        <v>76</v>
      </c>
      <c r="E145" s="169">
        <v>248</v>
      </c>
      <c r="F145" s="169"/>
      <c r="G145" s="170">
        <f t="shared" si="9"/>
        <v>0</v>
      </c>
      <c r="H145" s="163"/>
      <c r="I145" s="163"/>
      <c r="O145" s="164"/>
    </row>
    <row r="146" spans="1:104" ht="22.5" x14ac:dyDescent="0.2">
      <c r="A146" s="189">
        <v>24</v>
      </c>
      <c r="B146" s="220" t="s">
        <v>498</v>
      </c>
      <c r="C146" s="191" t="s">
        <v>168</v>
      </c>
      <c r="D146" s="168" t="s">
        <v>73</v>
      </c>
      <c r="E146" s="169">
        <v>20</v>
      </c>
      <c r="F146" s="169"/>
      <c r="G146" s="170">
        <f t="shared" si="9"/>
        <v>0</v>
      </c>
      <c r="H146" s="163"/>
      <c r="I146" s="163"/>
      <c r="O146" s="164"/>
    </row>
    <row r="147" spans="1:104" x14ac:dyDescent="0.2">
      <c r="A147" s="189">
        <v>25</v>
      </c>
      <c r="B147" s="220" t="s">
        <v>499</v>
      </c>
      <c r="C147" s="191" t="s">
        <v>169</v>
      </c>
      <c r="D147" s="168" t="s">
        <v>76</v>
      </c>
      <c r="E147" s="169">
        <v>369.1</v>
      </c>
      <c r="F147" s="169"/>
      <c r="G147" s="170">
        <f t="shared" si="9"/>
        <v>0</v>
      </c>
      <c r="H147" s="163"/>
      <c r="I147" s="163"/>
      <c r="O147" s="164"/>
    </row>
    <row r="148" spans="1:104" x14ac:dyDescent="0.2">
      <c r="A148" s="189">
        <v>26</v>
      </c>
      <c r="B148" s="220" t="s">
        <v>499</v>
      </c>
      <c r="C148" s="191" t="s">
        <v>170</v>
      </c>
      <c r="D148" s="168" t="s">
        <v>73</v>
      </c>
      <c r="E148" s="169">
        <v>25.2</v>
      </c>
      <c r="F148" s="169"/>
      <c r="G148" s="170">
        <f t="shared" si="9"/>
        <v>0</v>
      </c>
      <c r="H148" s="163"/>
      <c r="I148" s="163"/>
      <c r="O148" s="164"/>
    </row>
    <row r="149" spans="1:104" x14ac:dyDescent="0.2">
      <c r="A149" s="189">
        <v>27</v>
      </c>
      <c r="B149" s="220" t="s">
        <v>500</v>
      </c>
      <c r="C149" s="191" t="s">
        <v>171</v>
      </c>
      <c r="D149" s="168" t="s">
        <v>73</v>
      </c>
      <c r="E149" s="169">
        <v>42.9</v>
      </c>
      <c r="F149" s="169"/>
      <c r="G149" s="170">
        <f t="shared" si="9"/>
        <v>0</v>
      </c>
      <c r="H149" s="163"/>
      <c r="I149" s="163"/>
      <c r="O149" s="164"/>
    </row>
    <row r="150" spans="1:104" x14ac:dyDescent="0.2">
      <c r="A150" s="189">
        <v>28</v>
      </c>
      <c r="B150" s="220" t="s">
        <v>500</v>
      </c>
      <c r="C150" s="191" t="s">
        <v>172</v>
      </c>
      <c r="D150" s="168" t="s">
        <v>73</v>
      </c>
      <c r="E150" s="169">
        <v>15.2</v>
      </c>
      <c r="F150" s="169"/>
      <c r="G150" s="170">
        <f t="shared" si="9"/>
        <v>0</v>
      </c>
      <c r="H150" s="163"/>
      <c r="I150" s="163"/>
      <c r="O150" s="164"/>
    </row>
    <row r="151" spans="1:104" ht="22.5" x14ac:dyDescent="0.2">
      <c r="A151" s="189">
        <v>29</v>
      </c>
      <c r="B151" s="220" t="s">
        <v>501</v>
      </c>
      <c r="C151" s="191" t="s">
        <v>173</v>
      </c>
      <c r="D151" s="168" t="s">
        <v>95</v>
      </c>
      <c r="E151" s="169">
        <v>6</v>
      </c>
      <c r="F151" s="169"/>
      <c r="G151" s="170">
        <f t="shared" si="9"/>
        <v>0</v>
      </c>
      <c r="H151" s="163"/>
      <c r="I151" s="163"/>
      <c r="O151" s="164"/>
    </row>
    <row r="152" spans="1:104" x14ac:dyDescent="0.2">
      <c r="A152" s="189">
        <v>30</v>
      </c>
      <c r="B152" s="220" t="s">
        <v>502</v>
      </c>
      <c r="C152" s="191" t="s">
        <v>174</v>
      </c>
      <c r="D152" s="168" t="s">
        <v>95</v>
      </c>
      <c r="E152" s="169">
        <v>2</v>
      </c>
      <c r="F152" s="169"/>
      <c r="G152" s="170">
        <f t="shared" si="9"/>
        <v>0</v>
      </c>
      <c r="H152" s="163"/>
      <c r="I152" s="163"/>
      <c r="O152" s="164"/>
    </row>
    <row r="153" spans="1:104" x14ac:dyDescent="0.2">
      <c r="A153" s="189">
        <v>31</v>
      </c>
      <c r="B153" s="220" t="s">
        <v>503</v>
      </c>
      <c r="C153" s="191" t="s">
        <v>175</v>
      </c>
      <c r="D153" s="168" t="s">
        <v>95</v>
      </c>
      <c r="E153" s="169">
        <v>2</v>
      </c>
      <c r="F153" s="169"/>
      <c r="G153" s="170">
        <f t="shared" si="9"/>
        <v>0</v>
      </c>
      <c r="H153" s="163"/>
      <c r="I153" s="163"/>
      <c r="O153" s="164"/>
    </row>
    <row r="154" spans="1:104" x14ac:dyDescent="0.2">
      <c r="A154" s="189">
        <v>32</v>
      </c>
      <c r="B154" s="220" t="s">
        <v>504</v>
      </c>
      <c r="C154" s="191" t="s">
        <v>176</v>
      </c>
      <c r="D154" s="168" t="s">
        <v>95</v>
      </c>
      <c r="E154" s="169">
        <v>1</v>
      </c>
      <c r="F154" s="169"/>
      <c r="G154" s="170">
        <f t="shared" si="9"/>
        <v>0</v>
      </c>
      <c r="H154" s="163"/>
      <c r="I154" s="163"/>
      <c r="O154" s="164"/>
    </row>
    <row r="155" spans="1:104" x14ac:dyDescent="0.2">
      <c r="A155" s="189">
        <v>33</v>
      </c>
      <c r="B155" s="220" t="s">
        <v>505</v>
      </c>
      <c r="C155" s="191" t="s">
        <v>177</v>
      </c>
      <c r="D155" s="168" t="s">
        <v>95</v>
      </c>
      <c r="E155" s="169">
        <v>1</v>
      </c>
      <c r="F155" s="169"/>
      <c r="G155" s="170">
        <f t="shared" si="9"/>
        <v>0</v>
      </c>
      <c r="H155" s="163"/>
      <c r="I155" s="163"/>
      <c r="O155" s="164"/>
    </row>
    <row r="156" spans="1:104" ht="22.5" x14ac:dyDescent="0.2">
      <c r="A156" s="189">
        <v>34</v>
      </c>
      <c r="B156" s="220" t="s">
        <v>506</v>
      </c>
      <c r="C156" s="191" t="s">
        <v>178</v>
      </c>
      <c r="D156" s="168" t="s">
        <v>95</v>
      </c>
      <c r="E156" s="169">
        <v>2</v>
      </c>
      <c r="F156" s="169"/>
      <c r="G156" s="170">
        <f t="shared" si="9"/>
        <v>0</v>
      </c>
      <c r="H156" s="163"/>
      <c r="I156" s="163"/>
      <c r="O156" s="164"/>
    </row>
    <row r="157" spans="1:104" x14ac:dyDescent="0.2">
      <c r="A157" s="189">
        <v>35</v>
      </c>
      <c r="B157" s="220" t="s">
        <v>507</v>
      </c>
      <c r="C157" s="191" t="s">
        <v>179</v>
      </c>
      <c r="D157" s="168" t="s">
        <v>77</v>
      </c>
      <c r="E157" s="169">
        <v>18.600000000000001</v>
      </c>
      <c r="F157" s="169"/>
      <c r="G157" s="170">
        <f t="shared" si="9"/>
        <v>0</v>
      </c>
      <c r="H157" s="163"/>
      <c r="I157" s="163"/>
      <c r="O157" s="164"/>
    </row>
    <row r="158" spans="1:104" x14ac:dyDescent="0.2">
      <c r="A158" s="165">
        <v>36</v>
      </c>
      <c r="B158" s="220" t="s">
        <v>508</v>
      </c>
      <c r="C158" s="191" t="s">
        <v>180</v>
      </c>
      <c r="D158" s="168" t="s">
        <v>77</v>
      </c>
      <c r="E158" s="169">
        <v>2.4</v>
      </c>
      <c r="F158" s="169"/>
      <c r="G158" s="170">
        <f>E158*F158</f>
        <v>0</v>
      </c>
      <c r="O158" s="164">
        <v>2</v>
      </c>
      <c r="AA158" s="141">
        <v>1</v>
      </c>
      <c r="AB158" s="141">
        <v>1</v>
      </c>
      <c r="AC158" s="141">
        <v>1</v>
      </c>
      <c r="AZ158" s="141">
        <v>1</v>
      </c>
      <c r="BA158" s="141">
        <f>IF(AZ158=1,G158,0)</f>
        <v>0</v>
      </c>
      <c r="BB158" s="141">
        <f>IF(AZ158=2,G158,0)</f>
        <v>0</v>
      </c>
      <c r="BC158" s="141">
        <f>IF(AZ158=3,G158,0)</f>
        <v>0</v>
      </c>
      <c r="BD158" s="141">
        <f>IF(AZ158=4,G158,0)</f>
        <v>0</v>
      </c>
      <c r="BE158" s="141">
        <f>IF(AZ158=5,G158,0)</f>
        <v>0</v>
      </c>
      <c r="CA158" s="171">
        <v>1</v>
      </c>
      <c r="CB158" s="171">
        <v>1</v>
      </c>
      <c r="CZ158" s="141">
        <v>3.0000000000000001E-5</v>
      </c>
    </row>
    <row r="159" spans="1:104" x14ac:dyDescent="0.2">
      <c r="A159" s="172"/>
      <c r="B159" s="173" t="s">
        <v>70</v>
      </c>
      <c r="C159" s="174" t="str">
        <f>CONCATENATE(B122," ",C122)</f>
        <v>5 Úpravy povrchů</v>
      </c>
      <c r="D159" s="175"/>
      <c r="E159" s="176"/>
      <c r="F159" s="177"/>
      <c r="G159" s="178">
        <f>SUM(G122:G158)</f>
        <v>0</v>
      </c>
      <c r="O159" s="164">
        <v>4</v>
      </c>
      <c r="BA159" s="179">
        <f>SUM(BA122:BA158)</f>
        <v>0</v>
      </c>
      <c r="BB159" s="179">
        <f>SUM(BB122:BB158)</f>
        <v>0</v>
      </c>
      <c r="BC159" s="179">
        <f>SUM(BC122:BC158)</f>
        <v>0</v>
      </c>
      <c r="BD159" s="179">
        <f>SUM(BD122:BD158)</f>
        <v>0</v>
      </c>
      <c r="BE159" s="179">
        <f>SUM(BE122:BE158)</f>
        <v>0</v>
      </c>
    </row>
    <row r="160" spans="1:104" x14ac:dyDescent="0.2">
      <c r="A160" s="158" t="s">
        <v>68</v>
      </c>
      <c r="B160" s="159" t="s">
        <v>181</v>
      </c>
      <c r="C160" s="190" t="s">
        <v>182</v>
      </c>
      <c r="D160" s="160"/>
      <c r="E160" s="161"/>
      <c r="F160" s="161"/>
      <c r="G160" s="162"/>
      <c r="H160" s="163"/>
      <c r="I160" s="163"/>
      <c r="O160" s="164">
        <v>1</v>
      </c>
    </row>
    <row r="161" spans="1:104" x14ac:dyDescent="0.2">
      <c r="A161" s="165">
        <v>1</v>
      </c>
      <c r="B161" s="215" t="s">
        <v>509</v>
      </c>
      <c r="C161" s="191" t="s">
        <v>183</v>
      </c>
      <c r="D161" s="168" t="s">
        <v>76</v>
      </c>
      <c r="E161" s="169">
        <v>1015.2</v>
      </c>
      <c r="F161" s="169"/>
      <c r="G161" s="170">
        <f t="shared" ref="G161:G196" si="10">E161*F161</f>
        <v>0</v>
      </c>
      <c r="O161" s="164">
        <v>2</v>
      </c>
      <c r="AA161" s="141">
        <v>1</v>
      </c>
      <c r="AB161" s="141">
        <v>1</v>
      </c>
      <c r="AC161" s="141">
        <v>1</v>
      </c>
      <c r="AZ161" s="141">
        <v>1</v>
      </c>
      <c r="BA161" s="141">
        <f>IF(AZ161=1,G161,0)</f>
        <v>0</v>
      </c>
      <c r="BB161" s="141">
        <f>IF(AZ161=2,G161,0)</f>
        <v>0</v>
      </c>
      <c r="BC161" s="141">
        <f>IF(AZ161=3,G161,0)</f>
        <v>0</v>
      </c>
      <c r="BD161" s="141">
        <f>IF(AZ161=4,G161,0)</f>
        <v>0</v>
      </c>
      <c r="BE161" s="141">
        <f>IF(AZ161=5,G161,0)</f>
        <v>0</v>
      </c>
      <c r="CA161" s="171">
        <v>1</v>
      </c>
      <c r="CB161" s="171">
        <v>1</v>
      </c>
      <c r="CZ161" s="141">
        <v>4.8999999999999998E-3</v>
      </c>
    </row>
    <row r="162" spans="1:104" ht="22.5" x14ac:dyDescent="0.2">
      <c r="A162" s="165">
        <v>2</v>
      </c>
      <c r="B162" s="215" t="s">
        <v>509</v>
      </c>
      <c r="C162" s="201" t="s">
        <v>363</v>
      </c>
      <c r="D162" s="168" t="s">
        <v>76</v>
      </c>
      <c r="E162" s="169">
        <v>574.76</v>
      </c>
      <c r="F162" s="169"/>
      <c r="G162" s="170">
        <f t="shared" si="10"/>
        <v>0</v>
      </c>
      <c r="O162" s="164"/>
      <c r="CA162" s="171"/>
      <c r="CB162" s="171"/>
    </row>
    <row r="163" spans="1:104" x14ac:dyDescent="0.2">
      <c r="A163" s="165">
        <v>3</v>
      </c>
      <c r="B163" s="215" t="s">
        <v>510</v>
      </c>
      <c r="C163" s="202" t="s">
        <v>361</v>
      </c>
      <c r="D163" s="168" t="s">
        <v>76</v>
      </c>
      <c r="E163" s="169">
        <v>1343</v>
      </c>
      <c r="F163" s="169"/>
      <c r="G163" s="170">
        <f t="shared" si="10"/>
        <v>0</v>
      </c>
      <c r="O163" s="164"/>
      <c r="CA163" s="171"/>
      <c r="CB163" s="171"/>
    </row>
    <row r="164" spans="1:104" x14ac:dyDescent="0.2">
      <c r="A164" s="165">
        <v>4</v>
      </c>
      <c r="B164" s="215" t="s">
        <v>511</v>
      </c>
      <c r="C164" s="202" t="s">
        <v>362</v>
      </c>
      <c r="D164" s="168" t="s">
        <v>76</v>
      </c>
      <c r="E164" s="169">
        <v>5372</v>
      </c>
      <c r="F164" s="169"/>
      <c r="G164" s="170">
        <f t="shared" si="10"/>
        <v>0</v>
      </c>
      <c r="O164" s="164"/>
      <c r="CA164" s="171"/>
      <c r="CB164" s="171"/>
    </row>
    <row r="165" spans="1:104" x14ac:dyDescent="0.2">
      <c r="A165" s="165">
        <v>5</v>
      </c>
      <c r="B165" s="215" t="s">
        <v>512</v>
      </c>
      <c r="C165" s="202" t="s">
        <v>187</v>
      </c>
      <c r="D165" s="168" t="s">
        <v>76</v>
      </c>
      <c r="E165" s="169">
        <v>1343</v>
      </c>
      <c r="F165" s="169"/>
      <c r="G165" s="170">
        <f t="shared" si="10"/>
        <v>0</v>
      </c>
      <c r="O165" s="164"/>
      <c r="CA165" s="171"/>
      <c r="CB165" s="171"/>
    </row>
    <row r="166" spans="1:104" x14ac:dyDescent="0.2">
      <c r="A166" s="165">
        <v>6</v>
      </c>
      <c r="B166" s="215" t="s">
        <v>513</v>
      </c>
      <c r="C166" s="201" t="s">
        <v>184</v>
      </c>
      <c r="D166" s="168" t="s">
        <v>76</v>
      </c>
      <c r="E166" s="169">
        <v>1438.46</v>
      </c>
      <c r="F166" s="169"/>
      <c r="G166" s="170">
        <f t="shared" si="10"/>
        <v>0</v>
      </c>
      <c r="O166" s="164">
        <v>2</v>
      </c>
      <c r="AA166" s="141">
        <v>1</v>
      </c>
      <c r="AB166" s="141">
        <v>1</v>
      </c>
      <c r="AC166" s="141">
        <v>1</v>
      </c>
      <c r="AZ166" s="141">
        <v>1</v>
      </c>
      <c r="BA166" s="141">
        <f>IF(AZ166=1,G166,0)</f>
        <v>0</v>
      </c>
      <c r="BB166" s="141">
        <f>IF(AZ166=2,G166,0)</f>
        <v>0</v>
      </c>
      <c r="BC166" s="141">
        <f>IF(AZ166=3,G166,0)</f>
        <v>0</v>
      </c>
      <c r="BD166" s="141">
        <f>IF(AZ166=4,G166,0)</f>
        <v>0</v>
      </c>
      <c r="BE166" s="141">
        <f>IF(AZ166=5,G166,0)</f>
        <v>0</v>
      </c>
      <c r="CA166" s="171">
        <v>1</v>
      </c>
      <c r="CB166" s="171">
        <v>1</v>
      </c>
      <c r="CZ166" s="141">
        <v>4.0000000000000003E-5</v>
      </c>
    </row>
    <row r="167" spans="1:104" x14ac:dyDescent="0.2">
      <c r="A167" s="165">
        <v>7</v>
      </c>
      <c r="B167" s="215" t="s">
        <v>514</v>
      </c>
      <c r="C167" s="191" t="s">
        <v>185</v>
      </c>
      <c r="D167" s="168" t="s">
        <v>76</v>
      </c>
      <c r="E167" s="169">
        <v>16.7</v>
      </c>
      <c r="F167" s="169"/>
      <c r="G167" s="170">
        <f t="shared" si="10"/>
        <v>0</v>
      </c>
      <c r="O167" s="164"/>
      <c r="CA167" s="171"/>
      <c r="CB167" s="171"/>
    </row>
    <row r="168" spans="1:104" x14ac:dyDescent="0.2">
      <c r="A168" s="165">
        <v>8</v>
      </c>
      <c r="B168" s="215" t="s">
        <v>510</v>
      </c>
      <c r="C168" s="191" t="s">
        <v>186</v>
      </c>
      <c r="D168" s="168" t="s">
        <v>76</v>
      </c>
      <c r="E168" s="169">
        <v>20.5</v>
      </c>
      <c r="F168" s="169"/>
      <c r="G168" s="170">
        <f t="shared" si="10"/>
        <v>0</v>
      </c>
      <c r="O168" s="164"/>
      <c r="CA168" s="171"/>
      <c r="CB168" s="171"/>
    </row>
    <row r="169" spans="1:104" x14ac:dyDescent="0.2">
      <c r="A169" s="165">
        <v>14</v>
      </c>
      <c r="B169" s="215">
        <v>723490155</v>
      </c>
      <c r="C169" s="191" t="s">
        <v>188</v>
      </c>
      <c r="D169" s="168" t="s">
        <v>95</v>
      </c>
      <c r="E169" s="169">
        <v>22</v>
      </c>
      <c r="F169" s="169"/>
      <c r="G169" s="170">
        <f t="shared" si="10"/>
        <v>0</v>
      </c>
      <c r="O169" s="164"/>
      <c r="CA169" s="171"/>
      <c r="CB169" s="171"/>
    </row>
    <row r="170" spans="1:104" ht="22.5" x14ac:dyDescent="0.2">
      <c r="A170" s="165">
        <v>15</v>
      </c>
      <c r="B170" s="215">
        <v>721176213</v>
      </c>
      <c r="C170" s="191" t="s">
        <v>189</v>
      </c>
      <c r="D170" s="168" t="s">
        <v>95</v>
      </c>
      <c r="E170" s="169">
        <v>22</v>
      </c>
      <c r="F170" s="169"/>
      <c r="G170" s="170">
        <f t="shared" si="10"/>
        <v>0</v>
      </c>
      <c r="O170" s="164"/>
      <c r="CA170" s="171"/>
      <c r="CB170" s="171"/>
    </row>
    <row r="171" spans="1:104" x14ac:dyDescent="0.2">
      <c r="A171" s="165">
        <v>16</v>
      </c>
      <c r="B171" s="215">
        <v>622000221</v>
      </c>
      <c r="C171" s="201" t="s">
        <v>612</v>
      </c>
      <c r="D171" s="168" t="s">
        <v>95</v>
      </c>
      <c r="E171" s="169">
        <v>1</v>
      </c>
      <c r="F171" s="169"/>
      <c r="G171" s="170">
        <f t="shared" si="10"/>
        <v>0</v>
      </c>
      <c r="O171" s="164"/>
      <c r="CA171" s="171"/>
      <c r="CB171" s="171"/>
    </row>
    <row r="172" spans="1:104" x14ac:dyDescent="0.2">
      <c r="A172" s="165">
        <v>17</v>
      </c>
      <c r="B172" s="215">
        <v>622000222</v>
      </c>
      <c r="C172" s="201" t="s">
        <v>613</v>
      </c>
      <c r="D172" s="168" t="s">
        <v>95</v>
      </c>
      <c r="E172" s="169">
        <v>1</v>
      </c>
      <c r="F172" s="169"/>
      <c r="G172" s="170">
        <f t="shared" si="10"/>
        <v>0</v>
      </c>
      <c r="O172" s="164"/>
      <c r="CA172" s="171"/>
      <c r="CB172" s="171"/>
    </row>
    <row r="173" spans="1:104" x14ac:dyDescent="0.2">
      <c r="A173" s="165">
        <v>18</v>
      </c>
      <c r="B173" s="215">
        <v>622000223</v>
      </c>
      <c r="C173" s="201" t="s">
        <v>615</v>
      </c>
      <c r="D173" s="168" t="s">
        <v>95</v>
      </c>
      <c r="E173" s="169">
        <v>1</v>
      </c>
      <c r="F173" s="169"/>
      <c r="G173" s="170">
        <f t="shared" si="10"/>
        <v>0</v>
      </c>
      <c r="O173" s="164"/>
      <c r="CA173" s="171"/>
      <c r="CB173" s="171"/>
    </row>
    <row r="174" spans="1:104" x14ac:dyDescent="0.2">
      <c r="A174" s="165">
        <v>19</v>
      </c>
      <c r="B174" s="215">
        <v>622000224</v>
      </c>
      <c r="C174" s="201" t="s">
        <v>614</v>
      </c>
      <c r="D174" s="168" t="s">
        <v>95</v>
      </c>
      <c r="E174" s="169">
        <v>1</v>
      </c>
      <c r="F174" s="169"/>
      <c r="G174" s="170">
        <f t="shared" si="10"/>
        <v>0</v>
      </c>
      <c r="O174" s="164"/>
      <c r="CA174" s="171"/>
      <c r="CB174" s="171"/>
    </row>
    <row r="175" spans="1:104" x14ac:dyDescent="0.2">
      <c r="A175" s="165">
        <v>20</v>
      </c>
      <c r="B175" s="215">
        <v>622000225</v>
      </c>
      <c r="C175" s="201" t="s">
        <v>616</v>
      </c>
      <c r="D175" s="168" t="s">
        <v>95</v>
      </c>
      <c r="E175" s="169">
        <v>1</v>
      </c>
      <c r="F175" s="169"/>
      <c r="G175" s="170">
        <f t="shared" si="10"/>
        <v>0</v>
      </c>
      <c r="O175" s="164"/>
      <c r="CA175" s="171"/>
      <c r="CB175" s="171"/>
    </row>
    <row r="176" spans="1:104" x14ac:dyDescent="0.2">
      <c r="A176" s="165">
        <v>21</v>
      </c>
      <c r="B176" s="215">
        <v>622000226</v>
      </c>
      <c r="C176" s="201" t="s">
        <v>617</v>
      </c>
      <c r="D176" s="168" t="s">
        <v>95</v>
      </c>
      <c r="E176" s="169">
        <v>1</v>
      </c>
      <c r="F176" s="169"/>
      <c r="G176" s="170">
        <f t="shared" si="10"/>
        <v>0</v>
      </c>
      <c r="O176" s="164"/>
      <c r="CA176" s="171"/>
      <c r="CB176" s="171"/>
    </row>
    <row r="177" spans="1:80" x14ac:dyDescent="0.2">
      <c r="A177" s="165">
        <v>22</v>
      </c>
      <c r="B177" s="215">
        <v>622000227</v>
      </c>
      <c r="C177" s="201" t="s">
        <v>618</v>
      </c>
      <c r="D177" s="168" t="s">
        <v>95</v>
      </c>
      <c r="E177" s="169">
        <v>1</v>
      </c>
      <c r="F177" s="169"/>
      <c r="G177" s="170">
        <f t="shared" si="10"/>
        <v>0</v>
      </c>
      <c r="O177" s="164"/>
      <c r="CA177" s="171"/>
      <c r="CB177" s="171"/>
    </row>
    <row r="178" spans="1:80" x14ac:dyDescent="0.2">
      <c r="A178" s="165">
        <v>23</v>
      </c>
      <c r="B178" s="215">
        <v>622000228</v>
      </c>
      <c r="C178" s="201" t="s">
        <v>619</v>
      </c>
      <c r="D178" s="168" t="s">
        <v>95</v>
      </c>
      <c r="E178" s="169">
        <v>1</v>
      </c>
      <c r="F178" s="169"/>
      <c r="G178" s="170">
        <f t="shared" si="10"/>
        <v>0</v>
      </c>
      <c r="O178" s="164"/>
      <c r="CA178" s="171"/>
      <c r="CB178" s="171"/>
    </row>
    <row r="179" spans="1:80" ht="22.5" x14ac:dyDescent="0.2">
      <c r="A179" s="165">
        <v>24</v>
      </c>
      <c r="B179" s="215">
        <v>622000231</v>
      </c>
      <c r="C179" s="213" t="s">
        <v>627</v>
      </c>
      <c r="D179" s="168" t="s">
        <v>95</v>
      </c>
      <c r="E179" s="169">
        <v>138</v>
      </c>
      <c r="F179" s="169"/>
      <c r="G179" s="170">
        <f t="shared" si="10"/>
        <v>0</v>
      </c>
      <c r="O179" s="164"/>
      <c r="CA179" s="171"/>
      <c r="CB179" s="171"/>
    </row>
    <row r="180" spans="1:80" x14ac:dyDescent="0.2">
      <c r="A180" s="165">
        <v>25</v>
      </c>
      <c r="B180" s="215">
        <v>622000232</v>
      </c>
      <c r="C180" s="191" t="s">
        <v>190</v>
      </c>
      <c r="D180" s="168" t="s">
        <v>95</v>
      </c>
      <c r="E180" s="169">
        <v>10</v>
      </c>
      <c r="F180" s="169"/>
      <c r="G180" s="170">
        <f t="shared" si="10"/>
        <v>0</v>
      </c>
      <c r="O180" s="164"/>
      <c r="CA180" s="171"/>
      <c r="CB180" s="171"/>
    </row>
    <row r="181" spans="1:80" x14ac:dyDescent="0.2">
      <c r="A181" s="165">
        <v>26</v>
      </c>
      <c r="B181" s="215" t="s">
        <v>515</v>
      </c>
      <c r="C181" s="191" t="s">
        <v>191</v>
      </c>
      <c r="D181" s="168" t="s">
        <v>95</v>
      </c>
      <c r="E181" s="169">
        <v>40</v>
      </c>
      <c r="F181" s="169"/>
      <c r="G181" s="170">
        <f t="shared" si="10"/>
        <v>0</v>
      </c>
      <c r="O181" s="164"/>
      <c r="CA181" s="171"/>
      <c r="CB181" s="171"/>
    </row>
    <row r="182" spans="1:80" x14ac:dyDescent="0.2">
      <c r="A182" s="165">
        <v>27</v>
      </c>
      <c r="B182" s="215" t="s">
        <v>516</v>
      </c>
      <c r="C182" s="191" t="s">
        <v>192</v>
      </c>
      <c r="D182" s="168" t="s">
        <v>95</v>
      </c>
      <c r="E182" s="169">
        <v>1</v>
      </c>
      <c r="F182" s="169"/>
      <c r="G182" s="170">
        <f t="shared" si="10"/>
        <v>0</v>
      </c>
      <c r="O182" s="164"/>
      <c r="CA182" s="171"/>
      <c r="CB182" s="171"/>
    </row>
    <row r="183" spans="1:80" x14ac:dyDescent="0.2">
      <c r="A183" s="165">
        <v>28</v>
      </c>
      <c r="B183" s="215" t="s">
        <v>669</v>
      </c>
      <c r="C183" s="191" t="s">
        <v>193</v>
      </c>
      <c r="D183" s="168" t="s">
        <v>95</v>
      </c>
      <c r="E183" s="169">
        <v>1</v>
      </c>
      <c r="F183" s="169"/>
      <c r="G183" s="170">
        <f t="shared" si="10"/>
        <v>0</v>
      </c>
      <c r="O183" s="164"/>
      <c r="CA183" s="171"/>
      <c r="CB183" s="171"/>
    </row>
    <row r="184" spans="1:80" x14ac:dyDescent="0.2">
      <c r="A184" s="165">
        <v>29</v>
      </c>
      <c r="B184" s="215" t="s">
        <v>517</v>
      </c>
      <c r="C184" s="191" t="s">
        <v>194</v>
      </c>
      <c r="D184" s="168" t="s">
        <v>95</v>
      </c>
      <c r="E184" s="169">
        <v>5</v>
      </c>
      <c r="F184" s="169"/>
      <c r="G184" s="170">
        <f t="shared" si="10"/>
        <v>0</v>
      </c>
      <c r="O184" s="164"/>
      <c r="CA184" s="171"/>
      <c r="CB184" s="171"/>
    </row>
    <row r="185" spans="1:80" x14ac:dyDescent="0.2">
      <c r="A185" s="165">
        <v>30</v>
      </c>
      <c r="B185" s="215">
        <v>283490155</v>
      </c>
      <c r="C185" s="191" t="s">
        <v>195</v>
      </c>
      <c r="D185" s="168" t="s">
        <v>95</v>
      </c>
      <c r="E185" s="169">
        <v>4</v>
      </c>
      <c r="F185" s="169"/>
      <c r="G185" s="170">
        <f t="shared" si="10"/>
        <v>0</v>
      </c>
      <c r="O185" s="164"/>
      <c r="CA185" s="171"/>
      <c r="CB185" s="171"/>
    </row>
    <row r="186" spans="1:80" x14ac:dyDescent="0.2">
      <c r="A186" s="165">
        <v>31</v>
      </c>
      <c r="B186" s="215">
        <v>283490188</v>
      </c>
      <c r="C186" s="191" t="s">
        <v>196</v>
      </c>
      <c r="D186" s="168" t="s">
        <v>95</v>
      </c>
      <c r="E186" s="169">
        <v>1</v>
      </c>
      <c r="F186" s="169"/>
      <c r="G186" s="170">
        <f t="shared" si="10"/>
        <v>0</v>
      </c>
      <c r="O186" s="164"/>
      <c r="CA186" s="171"/>
      <c r="CB186" s="171"/>
    </row>
    <row r="187" spans="1:80" x14ac:dyDescent="0.2">
      <c r="A187" s="165">
        <v>32</v>
      </c>
      <c r="B187" s="215">
        <v>210897141</v>
      </c>
      <c r="C187" s="191" t="s">
        <v>197</v>
      </c>
      <c r="D187" s="168" t="s">
        <v>94</v>
      </c>
      <c r="E187" s="169">
        <v>1</v>
      </c>
      <c r="F187" s="169"/>
      <c r="G187" s="170">
        <f t="shared" si="10"/>
        <v>0</v>
      </c>
      <c r="O187" s="164"/>
      <c r="CA187" s="171"/>
      <c r="CB187" s="171"/>
    </row>
    <row r="188" spans="1:80" ht="22.5" x14ac:dyDescent="0.2">
      <c r="A188" s="165">
        <v>33</v>
      </c>
      <c r="B188" s="215">
        <v>230678521</v>
      </c>
      <c r="C188" s="191" t="s">
        <v>198</v>
      </c>
      <c r="D188" s="168" t="s">
        <v>94</v>
      </c>
      <c r="E188" s="169">
        <v>1</v>
      </c>
      <c r="F188" s="169"/>
      <c r="G188" s="170">
        <f t="shared" si="10"/>
        <v>0</v>
      </c>
      <c r="O188" s="164"/>
      <c r="CA188" s="171"/>
      <c r="CB188" s="171"/>
    </row>
    <row r="189" spans="1:80" x14ac:dyDescent="0.2">
      <c r="A189" s="165">
        <v>34</v>
      </c>
      <c r="B189" s="215">
        <v>244564282</v>
      </c>
      <c r="C189" s="191" t="s">
        <v>199</v>
      </c>
      <c r="D189" s="168" t="s">
        <v>94</v>
      </c>
      <c r="E189" s="169">
        <v>7</v>
      </c>
      <c r="F189" s="169"/>
      <c r="G189" s="170">
        <f t="shared" si="10"/>
        <v>0</v>
      </c>
      <c r="O189" s="164"/>
      <c r="CA189" s="171"/>
      <c r="CB189" s="171"/>
    </row>
    <row r="190" spans="1:80" x14ac:dyDescent="0.2">
      <c r="A190" s="165">
        <v>35</v>
      </c>
      <c r="B190" s="217">
        <v>611998058</v>
      </c>
      <c r="C190" s="201" t="s">
        <v>731</v>
      </c>
      <c r="D190" s="168" t="s">
        <v>95</v>
      </c>
      <c r="E190" s="169">
        <v>4</v>
      </c>
      <c r="F190" s="169"/>
      <c r="G190" s="170">
        <f t="shared" si="10"/>
        <v>0</v>
      </c>
      <c r="O190" s="164"/>
      <c r="CA190" s="171"/>
      <c r="CB190" s="171"/>
    </row>
    <row r="191" spans="1:80" x14ac:dyDescent="0.2">
      <c r="A191" s="165">
        <v>36</v>
      </c>
      <c r="B191" s="217">
        <v>611998059</v>
      </c>
      <c r="C191" s="201" t="s">
        <v>732</v>
      </c>
      <c r="D191" s="168" t="s">
        <v>95</v>
      </c>
      <c r="E191" s="169">
        <v>1</v>
      </c>
      <c r="F191" s="169"/>
      <c r="G191" s="170">
        <f t="shared" si="10"/>
        <v>0</v>
      </c>
      <c r="O191" s="164"/>
      <c r="CA191" s="171"/>
      <c r="CB191" s="171"/>
    </row>
    <row r="192" spans="1:80" x14ac:dyDescent="0.2">
      <c r="A192" s="165">
        <v>37</v>
      </c>
      <c r="B192" s="217">
        <v>611998002</v>
      </c>
      <c r="C192" s="201" t="s">
        <v>733</v>
      </c>
      <c r="D192" s="168" t="s">
        <v>95</v>
      </c>
      <c r="E192" s="169">
        <v>1</v>
      </c>
      <c r="F192" s="169"/>
      <c r="G192" s="170">
        <f t="shared" si="10"/>
        <v>0</v>
      </c>
      <c r="O192" s="164"/>
      <c r="CA192" s="171"/>
      <c r="CB192" s="171"/>
    </row>
    <row r="193" spans="1:104" x14ac:dyDescent="0.2">
      <c r="A193" s="165">
        <v>38</v>
      </c>
      <c r="B193" s="217">
        <v>611998003</v>
      </c>
      <c r="C193" s="201" t="s">
        <v>734</v>
      </c>
      <c r="D193" s="168" t="s">
        <v>95</v>
      </c>
      <c r="E193" s="169">
        <v>1</v>
      </c>
      <c r="F193" s="169"/>
      <c r="G193" s="170">
        <f t="shared" si="10"/>
        <v>0</v>
      </c>
      <c r="O193" s="164"/>
      <c r="CA193" s="171"/>
      <c r="CB193" s="171"/>
    </row>
    <row r="194" spans="1:104" x14ac:dyDescent="0.2">
      <c r="A194" s="165">
        <v>39</v>
      </c>
      <c r="B194" s="217">
        <v>611998004</v>
      </c>
      <c r="C194" s="201" t="s">
        <v>670</v>
      </c>
      <c r="D194" s="168" t="s">
        <v>95</v>
      </c>
      <c r="E194" s="169">
        <v>1</v>
      </c>
      <c r="F194" s="169"/>
      <c r="G194" s="170">
        <f t="shared" si="10"/>
        <v>0</v>
      </c>
      <c r="O194" s="164"/>
      <c r="CA194" s="171"/>
      <c r="CB194" s="171"/>
    </row>
    <row r="195" spans="1:104" ht="22.5" x14ac:dyDescent="0.2">
      <c r="A195" s="165">
        <v>40</v>
      </c>
      <c r="B195" s="215">
        <v>988765321</v>
      </c>
      <c r="C195" s="191" t="s">
        <v>200</v>
      </c>
      <c r="D195" s="168" t="s">
        <v>94</v>
      </c>
      <c r="E195" s="169">
        <v>1</v>
      </c>
      <c r="F195" s="169"/>
      <c r="G195" s="170">
        <f t="shared" si="10"/>
        <v>0</v>
      </c>
      <c r="O195" s="164"/>
      <c r="CA195" s="171"/>
      <c r="CB195" s="171"/>
    </row>
    <row r="196" spans="1:104" ht="22.5" x14ac:dyDescent="0.2">
      <c r="A196" s="165">
        <v>41</v>
      </c>
      <c r="B196" s="215">
        <v>988765321</v>
      </c>
      <c r="C196" s="191" t="s">
        <v>201</v>
      </c>
      <c r="D196" s="168" t="s">
        <v>76</v>
      </c>
      <c r="E196" s="169">
        <v>900</v>
      </c>
      <c r="F196" s="169"/>
      <c r="G196" s="170">
        <f t="shared" si="10"/>
        <v>0</v>
      </c>
      <c r="O196" s="164"/>
      <c r="CA196" s="171"/>
      <c r="CB196" s="171"/>
    </row>
    <row r="197" spans="1:104" x14ac:dyDescent="0.2">
      <c r="A197" s="172"/>
      <c r="B197" s="173" t="s">
        <v>70</v>
      </c>
      <c r="C197" s="174" t="str">
        <f>CONCATENATE(B160," ",C160)</f>
        <v>6 Dokončovací konstrukce a práce</v>
      </c>
      <c r="D197" s="175"/>
      <c r="E197" s="176"/>
      <c r="F197" s="177"/>
      <c r="G197" s="178">
        <f>SUM(G160:G196)</f>
        <v>0</v>
      </c>
      <c r="O197" s="164">
        <v>4</v>
      </c>
      <c r="BA197" s="179">
        <f>SUM(BA160:BA196)</f>
        <v>0</v>
      </c>
      <c r="BB197" s="179">
        <f>SUM(BB160:BB196)</f>
        <v>0</v>
      </c>
      <c r="BC197" s="179">
        <f>SUM(BC160:BC196)</f>
        <v>0</v>
      </c>
      <c r="BD197" s="179">
        <f>SUM(BD160:BD196)</f>
        <v>0</v>
      </c>
      <c r="BE197" s="179">
        <f>SUM(BE160:BE196)</f>
        <v>0</v>
      </c>
    </row>
    <row r="198" spans="1:104" x14ac:dyDescent="0.2">
      <c r="A198" s="158" t="s">
        <v>68</v>
      </c>
      <c r="B198" s="159" t="s">
        <v>79</v>
      </c>
      <c r="C198" s="190" t="s">
        <v>364</v>
      </c>
      <c r="D198" s="160"/>
      <c r="E198" s="161"/>
      <c r="F198" s="161"/>
      <c r="G198" s="162"/>
      <c r="H198" s="163"/>
      <c r="I198" s="163"/>
      <c r="O198" s="164">
        <v>1</v>
      </c>
    </row>
    <row r="199" spans="1:104" ht="22.5" x14ac:dyDescent="0.2">
      <c r="A199" s="165">
        <v>1</v>
      </c>
      <c r="B199" s="221" t="s">
        <v>590</v>
      </c>
      <c r="C199" s="202" t="s">
        <v>365</v>
      </c>
      <c r="D199" s="168" t="s">
        <v>76</v>
      </c>
      <c r="E199" s="169">
        <v>246.06</v>
      </c>
      <c r="F199" s="169"/>
      <c r="G199" s="170">
        <f t="shared" ref="G199:G214" si="11">E199*F199</f>
        <v>0</v>
      </c>
      <c r="O199" s="164">
        <v>2</v>
      </c>
      <c r="AA199" s="141">
        <v>1</v>
      </c>
      <c r="AB199" s="141">
        <v>1</v>
      </c>
      <c r="AC199" s="141">
        <v>1</v>
      </c>
      <c r="AZ199" s="141">
        <v>1</v>
      </c>
      <c r="BA199" s="141">
        <f>IF(AZ199=1,G199,0)</f>
        <v>0</v>
      </c>
      <c r="BB199" s="141">
        <f>IF(AZ199=2,G199,0)</f>
        <v>0</v>
      </c>
      <c r="BC199" s="141">
        <f>IF(AZ199=3,G199,0)</f>
        <v>0</v>
      </c>
      <c r="BD199" s="141">
        <f>IF(AZ199=4,G199,0)</f>
        <v>0</v>
      </c>
      <c r="BE199" s="141">
        <f>IF(AZ199=5,G199,0)</f>
        <v>0</v>
      </c>
      <c r="CA199" s="171">
        <v>1</v>
      </c>
      <c r="CB199" s="171">
        <v>1</v>
      </c>
      <c r="CZ199" s="141">
        <v>2.4199999999999998E-3</v>
      </c>
    </row>
    <row r="200" spans="1:104" x14ac:dyDescent="0.2">
      <c r="A200" s="165">
        <v>2</v>
      </c>
      <c r="B200" s="221" t="s">
        <v>672</v>
      </c>
      <c r="C200" s="202" t="s">
        <v>366</v>
      </c>
      <c r="D200" s="168" t="s">
        <v>76</v>
      </c>
      <c r="E200" s="169">
        <v>246.06</v>
      </c>
      <c r="F200" s="207"/>
      <c r="G200" s="170">
        <f t="shared" si="11"/>
        <v>0</v>
      </c>
      <c r="O200" s="164">
        <v>2</v>
      </c>
      <c r="AA200" s="141">
        <v>1</v>
      </c>
      <c r="AB200" s="141">
        <v>1</v>
      </c>
      <c r="AC200" s="141">
        <v>1</v>
      </c>
      <c r="AZ200" s="141">
        <v>1</v>
      </c>
      <c r="BA200" s="141">
        <f>IF(AZ200=1,G200,0)</f>
        <v>0</v>
      </c>
      <c r="BB200" s="141">
        <f>IF(AZ200=2,G200,0)</f>
        <v>0</v>
      </c>
      <c r="BC200" s="141">
        <f>IF(AZ200=3,G200,0)</f>
        <v>0</v>
      </c>
      <c r="BD200" s="141">
        <f>IF(AZ200=4,G200,0)</f>
        <v>0</v>
      </c>
      <c r="BE200" s="141">
        <f>IF(AZ200=5,G200,0)</f>
        <v>0</v>
      </c>
      <c r="CA200" s="171">
        <v>1</v>
      </c>
      <c r="CB200" s="171">
        <v>1</v>
      </c>
      <c r="CZ200" s="141">
        <v>4.7299999999999998E-3</v>
      </c>
    </row>
    <row r="201" spans="1:104" x14ac:dyDescent="0.2">
      <c r="A201" s="165">
        <v>3</v>
      </c>
      <c r="B201" s="221" t="s">
        <v>671</v>
      </c>
      <c r="C201" s="202" t="s">
        <v>443</v>
      </c>
      <c r="D201" s="168" t="s">
        <v>76</v>
      </c>
      <c r="E201" s="169">
        <v>246.06</v>
      </c>
      <c r="F201" s="207"/>
      <c r="G201" s="170">
        <f t="shared" si="11"/>
        <v>0</v>
      </c>
      <c r="O201" s="164"/>
      <c r="CA201" s="171"/>
      <c r="CB201" s="171"/>
    </row>
    <row r="202" spans="1:104" ht="22.5" x14ac:dyDescent="0.2">
      <c r="A202" s="165">
        <v>4</v>
      </c>
      <c r="B202" s="221" t="s">
        <v>593</v>
      </c>
      <c r="C202" s="201" t="s">
        <v>368</v>
      </c>
      <c r="D202" s="168" t="s">
        <v>76</v>
      </c>
      <c r="E202" s="169">
        <v>19.100000000000001</v>
      </c>
      <c r="F202" s="207"/>
      <c r="G202" s="170">
        <f t="shared" si="11"/>
        <v>0</v>
      </c>
      <c r="O202" s="164"/>
      <c r="CA202" s="171"/>
      <c r="CB202" s="171"/>
    </row>
    <row r="203" spans="1:104" ht="22.5" x14ac:dyDescent="0.2">
      <c r="A203" s="165">
        <v>5</v>
      </c>
      <c r="B203" s="221" t="s">
        <v>673</v>
      </c>
      <c r="C203" s="202" t="s">
        <v>444</v>
      </c>
      <c r="D203" s="168" t="s">
        <v>76</v>
      </c>
      <c r="E203" s="169">
        <v>19.100000000000001</v>
      </c>
      <c r="F203" s="207"/>
      <c r="G203" s="170">
        <f t="shared" si="11"/>
        <v>0</v>
      </c>
      <c r="O203" s="164"/>
      <c r="CA203" s="171"/>
      <c r="CB203" s="171"/>
    </row>
    <row r="204" spans="1:104" x14ac:dyDescent="0.2">
      <c r="A204" s="165">
        <v>6</v>
      </c>
      <c r="B204" s="221" t="s">
        <v>673</v>
      </c>
      <c r="C204" s="202" t="s">
        <v>629</v>
      </c>
      <c r="D204" s="168" t="s">
        <v>76</v>
      </c>
      <c r="E204" s="169">
        <v>2.4</v>
      </c>
      <c r="F204" s="207"/>
      <c r="G204" s="170">
        <f t="shared" si="11"/>
        <v>0</v>
      </c>
      <c r="O204" s="164"/>
      <c r="CA204" s="171"/>
      <c r="CB204" s="171"/>
    </row>
    <row r="205" spans="1:104" ht="22.5" x14ac:dyDescent="0.2">
      <c r="A205" s="165">
        <v>7</v>
      </c>
      <c r="B205" s="221" t="s">
        <v>590</v>
      </c>
      <c r="C205" s="202" t="s">
        <v>442</v>
      </c>
      <c r="D205" s="168" t="s">
        <v>76</v>
      </c>
      <c r="E205" s="169">
        <v>149.99</v>
      </c>
      <c r="F205" s="207"/>
      <c r="G205" s="170">
        <f t="shared" si="11"/>
        <v>0</v>
      </c>
      <c r="O205" s="164"/>
      <c r="CA205" s="171"/>
      <c r="CB205" s="171"/>
    </row>
    <row r="206" spans="1:104" x14ac:dyDescent="0.2">
      <c r="A206" s="165">
        <v>8</v>
      </c>
      <c r="B206" s="221" t="s">
        <v>591</v>
      </c>
      <c r="C206" s="202" t="s">
        <v>792</v>
      </c>
      <c r="D206" s="168" t="s">
        <v>76</v>
      </c>
      <c r="E206" s="169">
        <v>139.62</v>
      </c>
      <c r="F206" s="207"/>
      <c r="G206" s="170">
        <f t="shared" si="11"/>
        <v>0</v>
      </c>
      <c r="O206" s="164"/>
      <c r="CA206" s="171"/>
      <c r="CB206" s="171"/>
    </row>
    <row r="207" spans="1:104" ht="22.5" x14ac:dyDescent="0.2">
      <c r="A207" s="165">
        <v>9</v>
      </c>
      <c r="B207" s="221" t="s">
        <v>673</v>
      </c>
      <c r="C207" s="202" t="s">
        <v>445</v>
      </c>
      <c r="D207" s="168" t="s">
        <v>76</v>
      </c>
      <c r="E207" s="169">
        <v>7</v>
      </c>
      <c r="F207" s="207"/>
      <c r="G207" s="170">
        <f t="shared" si="11"/>
        <v>0</v>
      </c>
      <c r="O207" s="164"/>
      <c r="CA207" s="171"/>
      <c r="CB207" s="171"/>
    </row>
    <row r="208" spans="1:104" x14ac:dyDescent="0.2">
      <c r="A208" s="165">
        <v>10</v>
      </c>
      <c r="B208" s="221" t="s">
        <v>672</v>
      </c>
      <c r="C208" s="202" t="s">
        <v>448</v>
      </c>
      <c r="D208" s="168" t="s">
        <v>76</v>
      </c>
      <c r="E208" s="169">
        <v>109</v>
      </c>
      <c r="F208" s="207"/>
      <c r="G208" s="170">
        <f t="shared" si="11"/>
        <v>0</v>
      </c>
      <c r="O208" s="164"/>
      <c r="CA208" s="171"/>
      <c r="CB208" s="171"/>
    </row>
    <row r="209" spans="1:104" x14ac:dyDescent="0.2">
      <c r="A209" s="165">
        <v>11</v>
      </c>
      <c r="B209" s="221" t="s">
        <v>671</v>
      </c>
      <c r="C209" s="202" t="s">
        <v>446</v>
      </c>
      <c r="D209" s="168" t="s">
        <v>76</v>
      </c>
      <c r="E209" s="169">
        <v>104.3</v>
      </c>
      <c r="F209" s="207"/>
      <c r="G209" s="170">
        <f t="shared" si="11"/>
        <v>0</v>
      </c>
      <c r="O209" s="164"/>
      <c r="CA209" s="171"/>
      <c r="CB209" s="171"/>
    </row>
    <row r="210" spans="1:104" x14ac:dyDescent="0.2">
      <c r="A210" s="165">
        <v>12</v>
      </c>
      <c r="B210" s="221" t="s">
        <v>671</v>
      </c>
      <c r="C210" s="202" t="s">
        <v>447</v>
      </c>
      <c r="D210" s="168" t="s">
        <v>76</v>
      </c>
      <c r="E210" s="169">
        <v>4.7</v>
      </c>
      <c r="F210" s="207"/>
      <c r="G210" s="170">
        <f t="shared" si="11"/>
        <v>0</v>
      </c>
      <c r="O210" s="164"/>
      <c r="CA210" s="171"/>
      <c r="CB210" s="171"/>
    </row>
    <row r="211" spans="1:104" x14ac:dyDescent="0.2">
      <c r="A211" s="165">
        <v>13</v>
      </c>
      <c r="B211" s="221" t="s">
        <v>672</v>
      </c>
      <c r="C211" s="202" t="s">
        <v>367</v>
      </c>
      <c r="D211" s="168" t="s">
        <v>76</v>
      </c>
      <c r="E211" s="169">
        <v>149.99</v>
      </c>
      <c r="F211" s="169"/>
      <c r="G211" s="170">
        <f t="shared" si="11"/>
        <v>0</v>
      </c>
      <c r="O211" s="164"/>
      <c r="CA211" s="171"/>
      <c r="CB211" s="171"/>
    </row>
    <row r="212" spans="1:104" x14ac:dyDescent="0.2">
      <c r="A212" s="165">
        <v>14</v>
      </c>
      <c r="B212" s="221" t="s">
        <v>671</v>
      </c>
      <c r="C212" s="202" t="s">
        <v>623</v>
      </c>
      <c r="D212" s="168" t="s">
        <v>76</v>
      </c>
      <c r="E212" s="169">
        <v>149.99</v>
      </c>
      <c r="F212" s="169"/>
      <c r="G212" s="170">
        <f t="shared" si="11"/>
        <v>0</v>
      </c>
      <c r="O212" s="164"/>
      <c r="CA212" s="171"/>
      <c r="CB212" s="171"/>
    </row>
    <row r="213" spans="1:104" ht="22.5" x14ac:dyDescent="0.2">
      <c r="A213" s="165">
        <v>15</v>
      </c>
      <c r="B213" s="221" t="s">
        <v>593</v>
      </c>
      <c r="C213" s="201" t="s">
        <v>369</v>
      </c>
      <c r="D213" s="168" t="s">
        <v>76</v>
      </c>
      <c r="E213" s="169">
        <v>10.07</v>
      </c>
      <c r="F213" s="169"/>
      <c r="G213" s="170">
        <f t="shared" si="11"/>
        <v>0</v>
      </c>
      <c r="O213" s="164"/>
      <c r="CA213" s="171"/>
      <c r="CB213" s="171"/>
    </row>
    <row r="214" spans="1:104" x14ac:dyDescent="0.2">
      <c r="A214" s="165">
        <v>16</v>
      </c>
      <c r="B214" s="221" t="s">
        <v>671</v>
      </c>
      <c r="C214" s="202" t="s">
        <v>624</v>
      </c>
      <c r="D214" s="168" t="s">
        <v>76</v>
      </c>
      <c r="E214" s="169">
        <v>10.07</v>
      </c>
      <c r="F214" s="169"/>
      <c r="G214" s="170">
        <f t="shared" si="11"/>
        <v>0</v>
      </c>
      <c r="O214" s="164"/>
      <c r="CA214" s="171"/>
      <c r="CB214" s="171"/>
    </row>
    <row r="215" spans="1:104" x14ac:dyDescent="0.2">
      <c r="A215" s="172"/>
      <c r="B215" s="173" t="s">
        <v>70</v>
      </c>
      <c r="C215" s="174" t="str">
        <f>CONCATENATE(B198," ",C198)</f>
        <v>62 Upravy povrchů vnější nástavba a přístavba</v>
      </c>
      <c r="D215" s="175"/>
      <c r="E215" s="176"/>
      <c r="F215" s="177"/>
      <c r="G215" s="178">
        <f>SUM(G199:G214)</f>
        <v>0</v>
      </c>
      <c r="O215" s="164">
        <v>4</v>
      </c>
      <c r="BA215" s="179">
        <f>SUM(BA198:BA214)</f>
        <v>0</v>
      </c>
      <c r="BB215" s="179">
        <f>SUM(BB198:BB214)</f>
        <v>0</v>
      </c>
      <c r="BC215" s="179">
        <f>SUM(BC198:BC214)</f>
        <v>0</v>
      </c>
      <c r="BD215" s="179">
        <f>SUM(BD198:BD214)</f>
        <v>0</v>
      </c>
      <c r="BE215" s="179">
        <f>SUM(BE198:BE214)</f>
        <v>0</v>
      </c>
    </row>
    <row r="216" spans="1:104" x14ac:dyDescent="0.2">
      <c r="A216" s="158" t="s">
        <v>68</v>
      </c>
      <c r="B216" s="166" t="s">
        <v>592</v>
      </c>
      <c r="C216" s="190" t="s">
        <v>80</v>
      </c>
      <c r="D216" s="160"/>
      <c r="E216" s="161"/>
      <c r="F216" s="161"/>
      <c r="G216" s="162"/>
      <c r="H216" s="163"/>
      <c r="I216" s="163"/>
      <c r="O216" s="164">
        <v>1</v>
      </c>
    </row>
    <row r="217" spans="1:104" x14ac:dyDescent="0.2">
      <c r="A217" s="165">
        <v>1</v>
      </c>
      <c r="B217" s="221" t="s">
        <v>356</v>
      </c>
      <c r="C217" s="202" t="s">
        <v>756</v>
      </c>
      <c r="D217" s="168" t="s">
        <v>76</v>
      </c>
      <c r="E217" s="169">
        <v>118.16</v>
      </c>
      <c r="F217" s="169"/>
      <c r="G217" s="170">
        <f t="shared" ref="G217:G220" si="12">E217*F217</f>
        <v>0</v>
      </c>
      <c r="O217" s="164">
        <v>2</v>
      </c>
      <c r="AA217" s="141">
        <v>1</v>
      </c>
      <c r="AB217" s="141">
        <v>1</v>
      </c>
      <c r="AC217" s="141">
        <v>1</v>
      </c>
      <c r="AZ217" s="141">
        <v>1</v>
      </c>
      <c r="BA217" s="141">
        <f>IF(AZ217=1,G217,0)</f>
        <v>0</v>
      </c>
      <c r="BB217" s="141">
        <f>IF(AZ217=2,G217,0)</f>
        <v>0</v>
      </c>
      <c r="BC217" s="141">
        <f>IF(AZ217=3,G217,0)</f>
        <v>0</v>
      </c>
      <c r="BD217" s="141">
        <f>IF(AZ217=4,G217,0)</f>
        <v>0</v>
      </c>
      <c r="BE217" s="141">
        <f>IF(AZ217=5,G217,0)</f>
        <v>0</v>
      </c>
      <c r="CA217" s="171">
        <v>1</v>
      </c>
      <c r="CB217" s="171">
        <v>1</v>
      </c>
      <c r="CZ217" s="141">
        <v>2.5249999999999999</v>
      </c>
    </row>
    <row r="218" spans="1:104" x14ac:dyDescent="0.2">
      <c r="A218" s="165">
        <v>2</v>
      </c>
      <c r="B218" s="221" t="s">
        <v>357</v>
      </c>
      <c r="C218" s="202" t="s">
        <v>757</v>
      </c>
      <c r="D218" s="168" t="s">
        <v>76</v>
      </c>
      <c r="E218" s="169">
        <v>456.6</v>
      </c>
      <c r="F218" s="169"/>
      <c r="G218" s="170">
        <f t="shared" si="12"/>
        <v>0</v>
      </c>
      <c r="O218" s="164"/>
      <c r="CA218" s="171"/>
      <c r="CB218" s="171"/>
    </row>
    <row r="219" spans="1:104" x14ac:dyDescent="0.2">
      <c r="A219" s="165">
        <v>3</v>
      </c>
      <c r="B219" s="221" t="s">
        <v>360</v>
      </c>
      <c r="C219" s="202" t="s">
        <v>358</v>
      </c>
      <c r="D219" s="168" t="s">
        <v>76</v>
      </c>
      <c r="E219" s="169">
        <v>20.73</v>
      </c>
      <c r="F219" s="169"/>
      <c r="G219" s="170">
        <f t="shared" si="12"/>
        <v>0</v>
      </c>
      <c r="O219" s="164"/>
      <c r="CA219" s="171"/>
      <c r="CB219" s="171"/>
    </row>
    <row r="220" spans="1:104" x14ac:dyDescent="0.2">
      <c r="A220" s="165">
        <v>4</v>
      </c>
      <c r="B220" s="221" t="s">
        <v>360</v>
      </c>
      <c r="C220" s="202" t="s">
        <v>359</v>
      </c>
      <c r="D220" s="168" t="s">
        <v>76</v>
      </c>
      <c r="E220" s="169">
        <v>27.07</v>
      </c>
      <c r="F220" s="169"/>
      <c r="G220" s="170">
        <f t="shared" si="12"/>
        <v>0</v>
      </c>
      <c r="O220" s="164"/>
      <c r="CA220" s="171"/>
      <c r="CB220" s="171"/>
    </row>
    <row r="221" spans="1:104" x14ac:dyDescent="0.2">
      <c r="A221" s="172"/>
      <c r="B221" s="173" t="s">
        <v>70</v>
      </c>
      <c r="C221" s="174" t="str">
        <f>CONCATENATE(B216," ",C216)</f>
        <v>Pol-65 Podlahy a podlahové konstrukce</v>
      </c>
      <c r="D221" s="175"/>
      <c r="E221" s="176"/>
      <c r="F221" s="177"/>
      <c r="G221" s="178">
        <f>SUM(G217:G220)</f>
        <v>0</v>
      </c>
      <c r="O221" s="164">
        <v>4</v>
      </c>
      <c r="BA221" s="179">
        <f>SUM(BA216:BA220)</f>
        <v>0</v>
      </c>
      <c r="BB221" s="179">
        <f>SUM(BB216:BB220)</f>
        <v>0</v>
      </c>
      <c r="BC221" s="179">
        <f>SUM(BC216:BC220)</f>
        <v>0</v>
      </c>
      <c r="BD221" s="179">
        <f>SUM(BD216:BD220)</f>
        <v>0</v>
      </c>
      <c r="BE221" s="179">
        <f>SUM(BE216:BE220)</f>
        <v>0</v>
      </c>
    </row>
    <row r="222" spans="1:104" x14ac:dyDescent="0.2">
      <c r="A222" s="158" t="s">
        <v>68</v>
      </c>
      <c r="B222" s="159" t="s">
        <v>81</v>
      </c>
      <c r="C222" s="190" t="s">
        <v>398</v>
      </c>
      <c r="D222" s="160"/>
      <c r="E222" s="161"/>
      <c r="F222" s="161"/>
      <c r="G222" s="162"/>
      <c r="H222" s="163"/>
      <c r="I222" s="163"/>
      <c r="O222" s="164">
        <v>1</v>
      </c>
    </row>
    <row r="223" spans="1:104" ht="22.5" x14ac:dyDescent="0.2">
      <c r="A223" s="165">
        <v>1</v>
      </c>
      <c r="B223" s="218" t="s">
        <v>675</v>
      </c>
      <c r="C223" s="202" t="s">
        <v>661</v>
      </c>
      <c r="D223" s="168" t="s">
        <v>94</v>
      </c>
      <c r="E223" s="207">
        <v>1</v>
      </c>
      <c r="F223" s="169"/>
      <c r="G223" s="170">
        <f t="shared" ref="G223:G235" si="13">E223*F223</f>
        <v>0</v>
      </c>
      <c r="O223" s="164">
        <v>2</v>
      </c>
      <c r="AA223" s="141">
        <v>1</v>
      </c>
      <c r="AB223" s="141">
        <v>1</v>
      </c>
      <c r="AC223" s="141">
        <v>1</v>
      </c>
      <c r="AZ223" s="141">
        <v>1</v>
      </c>
      <c r="BA223" s="141">
        <f>IF(AZ223=1,G223,0)</f>
        <v>0</v>
      </c>
      <c r="BB223" s="141">
        <f>IF(AZ223=2,G223,0)</f>
        <v>0</v>
      </c>
      <c r="BC223" s="141">
        <f>IF(AZ223=3,G223,0)</f>
        <v>0</v>
      </c>
      <c r="BD223" s="141">
        <f>IF(AZ223=4,G223,0)</f>
        <v>0</v>
      </c>
      <c r="BE223" s="141">
        <f>IF(AZ223=5,G223,0)</f>
        <v>0</v>
      </c>
      <c r="CA223" s="171">
        <v>1</v>
      </c>
      <c r="CB223" s="171">
        <v>1</v>
      </c>
      <c r="CZ223" s="141">
        <v>2.426E-2</v>
      </c>
    </row>
    <row r="224" spans="1:104" x14ac:dyDescent="0.2">
      <c r="A224" s="165">
        <v>2</v>
      </c>
      <c r="B224" s="218" t="s">
        <v>399</v>
      </c>
      <c r="C224" s="202" t="s">
        <v>655</v>
      </c>
      <c r="D224" s="168" t="s">
        <v>73</v>
      </c>
      <c r="E224" s="207">
        <v>3.41</v>
      </c>
      <c r="F224" s="169"/>
      <c r="G224" s="170">
        <f t="shared" si="13"/>
        <v>0</v>
      </c>
      <c r="O224" s="164"/>
      <c r="CA224" s="171"/>
      <c r="CB224" s="171"/>
    </row>
    <row r="225" spans="1:104" x14ac:dyDescent="0.2">
      <c r="A225" s="165">
        <v>3</v>
      </c>
      <c r="B225" s="218" t="s">
        <v>649</v>
      </c>
      <c r="C225" s="202" t="s">
        <v>656</v>
      </c>
      <c r="D225" s="168" t="s">
        <v>74</v>
      </c>
      <c r="E225" s="207">
        <v>0.41</v>
      </c>
      <c r="F225" s="169"/>
      <c r="G225" s="170">
        <f t="shared" si="13"/>
        <v>0</v>
      </c>
      <c r="O225" s="164"/>
      <c r="CA225" s="171"/>
      <c r="CB225" s="171"/>
    </row>
    <row r="226" spans="1:104" x14ac:dyDescent="0.2">
      <c r="A226" s="165">
        <v>4</v>
      </c>
      <c r="B226" s="218" t="s">
        <v>650</v>
      </c>
      <c r="C226" s="202" t="s">
        <v>657</v>
      </c>
      <c r="D226" s="168" t="s">
        <v>76</v>
      </c>
      <c r="E226" s="207">
        <v>13.65</v>
      </c>
      <c r="F226" s="169"/>
      <c r="G226" s="170">
        <f t="shared" si="13"/>
        <v>0</v>
      </c>
      <c r="O226" s="164"/>
      <c r="CA226" s="171"/>
      <c r="CB226" s="171"/>
    </row>
    <row r="227" spans="1:104" x14ac:dyDescent="0.2">
      <c r="A227" s="165">
        <v>5</v>
      </c>
      <c r="B227" s="218" t="s">
        <v>651</v>
      </c>
      <c r="C227" s="202" t="s">
        <v>658</v>
      </c>
      <c r="D227" s="168" t="s">
        <v>76</v>
      </c>
      <c r="E227" s="207">
        <v>13.65</v>
      </c>
      <c r="F227" s="169"/>
      <c r="G227" s="170">
        <f t="shared" si="13"/>
        <v>0</v>
      </c>
      <c r="O227" s="164"/>
      <c r="CA227" s="171"/>
      <c r="CB227" s="171"/>
    </row>
    <row r="228" spans="1:104" x14ac:dyDescent="0.2">
      <c r="A228" s="165">
        <v>6</v>
      </c>
      <c r="B228" s="218" t="s">
        <v>652</v>
      </c>
      <c r="C228" s="202" t="s">
        <v>659</v>
      </c>
      <c r="D228" s="168" t="s">
        <v>76</v>
      </c>
      <c r="E228" s="207">
        <v>13.65</v>
      </c>
      <c r="F228" s="169"/>
      <c r="G228" s="170">
        <f t="shared" si="13"/>
        <v>0</v>
      </c>
      <c r="O228" s="164"/>
      <c r="CA228" s="171"/>
      <c r="CB228" s="171"/>
    </row>
    <row r="229" spans="1:104" x14ac:dyDescent="0.2">
      <c r="A229" s="165">
        <v>7</v>
      </c>
      <c r="B229" s="218" t="s">
        <v>653</v>
      </c>
      <c r="C229" s="202" t="s">
        <v>660</v>
      </c>
      <c r="D229" s="168" t="s">
        <v>76</v>
      </c>
      <c r="E229" s="207">
        <v>13.65</v>
      </c>
      <c r="F229" s="169"/>
      <c r="G229" s="170">
        <f t="shared" si="13"/>
        <v>0</v>
      </c>
      <c r="O229" s="164"/>
      <c r="CA229" s="171"/>
      <c r="CB229" s="171"/>
    </row>
    <row r="230" spans="1:104" ht="22.5" x14ac:dyDescent="0.2">
      <c r="A230" s="165">
        <v>8</v>
      </c>
      <c r="B230" s="215">
        <v>767995101</v>
      </c>
      <c r="C230" s="202" t="s">
        <v>730</v>
      </c>
      <c r="D230" s="168" t="s">
        <v>77</v>
      </c>
      <c r="E230" s="169">
        <v>19.440000000000001</v>
      </c>
      <c r="F230" s="169"/>
      <c r="G230" s="170">
        <f t="shared" si="13"/>
        <v>0</v>
      </c>
      <c r="O230" s="164"/>
      <c r="CA230" s="171"/>
      <c r="CB230" s="171"/>
    </row>
    <row r="231" spans="1:104" x14ac:dyDescent="0.2">
      <c r="A231" s="165">
        <v>9</v>
      </c>
      <c r="B231" s="215" t="s">
        <v>803</v>
      </c>
      <c r="C231" s="202" t="s">
        <v>611</v>
      </c>
      <c r="D231" s="168" t="s">
        <v>95</v>
      </c>
      <c r="E231" s="169">
        <v>1</v>
      </c>
      <c r="F231" s="169"/>
      <c r="G231" s="170">
        <f t="shared" si="13"/>
        <v>0</v>
      </c>
      <c r="O231" s="164"/>
      <c r="CA231" s="171"/>
      <c r="CB231" s="171"/>
    </row>
    <row r="232" spans="1:104" ht="22.5" x14ac:dyDescent="0.2">
      <c r="A232" s="165">
        <v>10</v>
      </c>
      <c r="B232" s="215">
        <v>434311115</v>
      </c>
      <c r="C232" s="202" t="s">
        <v>740</v>
      </c>
      <c r="D232" s="168" t="s">
        <v>95</v>
      </c>
      <c r="E232" s="169">
        <v>1</v>
      </c>
      <c r="F232" s="169"/>
      <c r="G232" s="170">
        <f t="shared" si="13"/>
        <v>0</v>
      </c>
      <c r="O232" s="164"/>
      <c r="CA232" s="171"/>
      <c r="CB232" s="171"/>
    </row>
    <row r="233" spans="1:104" ht="22.5" x14ac:dyDescent="0.2">
      <c r="A233" s="165">
        <v>11</v>
      </c>
      <c r="B233" s="215">
        <v>434353141</v>
      </c>
      <c r="C233" s="202" t="s">
        <v>742</v>
      </c>
      <c r="D233" s="168" t="s">
        <v>95</v>
      </c>
      <c r="E233" s="169">
        <v>2</v>
      </c>
      <c r="F233" s="169"/>
      <c r="G233" s="170">
        <f t="shared" si="13"/>
        <v>0</v>
      </c>
      <c r="O233" s="164"/>
      <c r="CA233" s="171"/>
      <c r="CB233" s="171"/>
    </row>
    <row r="234" spans="1:104" x14ac:dyDescent="0.2">
      <c r="A234" s="165">
        <v>12</v>
      </c>
      <c r="B234" s="215">
        <v>434353142</v>
      </c>
      <c r="C234" s="202" t="s">
        <v>741</v>
      </c>
      <c r="D234" s="168" t="s">
        <v>95</v>
      </c>
      <c r="E234" s="169">
        <v>1</v>
      </c>
      <c r="F234" s="169"/>
      <c r="G234" s="170">
        <f t="shared" si="13"/>
        <v>0</v>
      </c>
      <c r="O234" s="164"/>
      <c r="CA234" s="171"/>
      <c r="CB234" s="171"/>
    </row>
    <row r="235" spans="1:104" ht="22.5" x14ac:dyDescent="0.2">
      <c r="A235" s="165">
        <v>13</v>
      </c>
      <c r="B235" s="215">
        <v>767995101</v>
      </c>
      <c r="C235" s="202" t="s">
        <v>739</v>
      </c>
      <c r="D235" s="168" t="s">
        <v>94</v>
      </c>
      <c r="E235" s="207">
        <v>1</v>
      </c>
      <c r="F235" s="169"/>
      <c r="G235" s="170">
        <f t="shared" si="13"/>
        <v>0</v>
      </c>
      <c r="O235" s="164"/>
      <c r="CA235" s="171"/>
      <c r="CB235" s="171"/>
    </row>
    <row r="236" spans="1:104" x14ac:dyDescent="0.2">
      <c r="A236" s="172"/>
      <c r="B236" s="173" t="s">
        <v>70</v>
      </c>
      <c r="C236" s="174" t="str">
        <f>CONCATENATE(B222," ",C222)</f>
        <v>94 Schodiště</v>
      </c>
      <c r="D236" s="175"/>
      <c r="E236" s="176"/>
      <c r="F236" s="177"/>
      <c r="G236" s="178">
        <f>SUM(G223:G235)</f>
        <v>0</v>
      </c>
      <c r="O236" s="164">
        <v>4</v>
      </c>
      <c r="BA236" s="179">
        <f>SUM(BA222:BA235)</f>
        <v>0</v>
      </c>
      <c r="BB236" s="179">
        <f>SUM(BB222:BB235)</f>
        <v>0</v>
      </c>
      <c r="BC236" s="179">
        <f>SUM(BC222:BC235)</f>
        <v>0</v>
      </c>
      <c r="BD236" s="179">
        <f>SUM(BD222:BD235)</f>
        <v>0</v>
      </c>
      <c r="BE236" s="179">
        <f>SUM(BE222:BE235)</f>
        <v>0</v>
      </c>
    </row>
    <row r="237" spans="1:104" x14ac:dyDescent="0.2">
      <c r="A237" s="158" t="s">
        <v>68</v>
      </c>
      <c r="B237" s="159" t="s">
        <v>202</v>
      </c>
      <c r="C237" s="190" t="s">
        <v>82</v>
      </c>
      <c r="D237" s="160"/>
      <c r="E237" s="161"/>
      <c r="F237" s="161"/>
      <c r="G237" s="162"/>
      <c r="H237" s="163"/>
      <c r="I237" s="163"/>
      <c r="O237" s="164">
        <v>1</v>
      </c>
    </row>
    <row r="238" spans="1:104" x14ac:dyDescent="0.2">
      <c r="A238" s="165">
        <v>1</v>
      </c>
      <c r="B238" s="221" t="s">
        <v>523</v>
      </c>
      <c r="C238" s="201" t="s">
        <v>1306</v>
      </c>
      <c r="D238" s="168" t="s">
        <v>74</v>
      </c>
      <c r="E238" s="169">
        <v>798.23</v>
      </c>
      <c r="F238" s="207"/>
      <c r="G238" s="170">
        <f t="shared" ref="G238" si="14">E238*F238</f>
        <v>0</v>
      </c>
      <c r="O238" s="164">
        <v>2</v>
      </c>
      <c r="AA238" s="141">
        <v>7</v>
      </c>
      <c r="AB238" s="141">
        <v>1</v>
      </c>
      <c r="AC238" s="141">
        <v>2</v>
      </c>
      <c r="AZ238" s="141">
        <v>1</v>
      </c>
      <c r="BA238" s="141">
        <f>IF(AZ238=1,G238,0)</f>
        <v>0</v>
      </c>
      <c r="BB238" s="141">
        <f>IF(AZ238=2,G238,0)</f>
        <v>0</v>
      </c>
      <c r="BC238" s="141">
        <f>IF(AZ238=3,G238,0)</f>
        <v>0</v>
      </c>
      <c r="BD238" s="141">
        <f>IF(AZ238=4,G238,0)</f>
        <v>0</v>
      </c>
      <c r="BE238" s="141">
        <f>IF(AZ238=5,G238,0)</f>
        <v>0</v>
      </c>
      <c r="CA238" s="171">
        <v>7</v>
      </c>
      <c r="CB238" s="171">
        <v>1</v>
      </c>
      <c r="CZ238" s="141">
        <v>0</v>
      </c>
    </row>
    <row r="239" spans="1:104" x14ac:dyDescent="0.2">
      <c r="A239" s="172"/>
      <c r="B239" s="173" t="s">
        <v>70</v>
      </c>
      <c r="C239" s="174" t="str">
        <f>CONCATENATE(B237," ",C237)</f>
        <v>7 Přesun hmot</v>
      </c>
      <c r="D239" s="175"/>
      <c r="E239" s="176"/>
      <c r="F239" s="177"/>
      <c r="G239" s="178">
        <f>SUM(G237:G238)</f>
        <v>0</v>
      </c>
      <c r="O239" s="164">
        <v>4</v>
      </c>
      <c r="BA239" s="179">
        <f>SUM(BA237:BA238)</f>
        <v>0</v>
      </c>
      <c r="BB239" s="179">
        <f>SUM(BB237:BB238)</f>
        <v>0</v>
      </c>
      <c r="BC239" s="179">
        <f>SUM(BC237:BC238)</f>
        <v>0</v>
      </c>
      <c r="BD239" s="179">
        <f>SUM(BD237:BD238)</f>
        <v>0</v>
      </c>
      <c r="BE239" s="179">
        <f>SUM(BE237:BE238)</f>
        <v>0</v>
      </c>
    </row>
    <row r="240" spans="1:104" x14ac:dyDescent="0.2">
      <c r="A240" s="158" t="s">
        <v>68</v>
      </c>
      <c r="B240" s="209" t="s">
        <v>69</v>
      </c>
      <c r="C240" s="190" t="s">
        <v>83</v>
      </c>
      <c r="D240" s="160"/>
      <c r="E240" s="161"/>
      <c r="F240" s="161"/>
      <c r="G240" s="162"/>
      <c r="H240" s="163"/>
      <c r="I240" s="163"/>
      <c r="O240" s="164">
        <v>1</v>
      </c>
    </row>
    <row r="241" spans="1:104" x14ac:dyDescent="0.2">
      <c r="A241" s="165">
        <v>1</v>
      </c>
      <c r="B241" s="215" t="s">
        <v>518</v>
      </c>
      <c r="C241" s="191" t="s">
        <v>203</v>
      </c>
      <c r="D241" s="168" t="s">
        <v>76</v>
      </c>
      <c r="E241" s="169">
        <v>328.9</v>
      </c>
      <c r="F241" s="169"/>
      <c r="G241" s="170">
        <f t="shared" ref="G241:G248" si="15">E241*F241</f>
        <v>0</v>
      </c>
      <c r="O241" s="164">
        <v>2</v>
      </c>
      <c r="AA241" s="141">
        <v>1</v>
      </c>
      <c r="AB241" s="141">
        <v>7</v>
      </c>
      <c r="AC241" s="141">
        <v>7</v>
      </c>
      <c r="AZ241" s="141">
        <v>2</v>
      </c>
      <c r="BA241" s="141">
        <f>IF(AZ241=1,G241,0)</f>
        <v>0</v>
      </c>
      <c r="BB241" s="141">
        <f>IF(AZ241=2,G241,0)</f>
        <v>0</v>
      </c>
      <c r="BC241" s="141">
        <f>IF(AZ241=3,G241,0)</f>
        <v>0</v>
      </c>
      <c r="BD241" s="141">
        <f>IF(AZ241=4,G241,0)</f>
        <v>0</v>
      </c>
      <c r="BE241" s="141">
        <f>IF(AZ241=5,G241,0)</f>
        <v>0</v>
      </c>
      <c r="CA241" s="171">
        <v>1</v>
      </c>
      <c r="CB241" s="171">
        <v>7</v>
      </c>
      <c r="CZ241" s="141">
        <v>3.6800000000000001E-3</v>
      </c>
    </row>
    <row r="242" spans="1:104" x14ac:dyDescent="0.2">
      <c r="A242" s="165">
        <v>2</v>
      </c>
      <c r="B242" s="215" t="s">
        <v>519</v>
      </c>
      <c r="C242" s="191" t="s">
        <v>204</v>
      </c>
      <c r="D242" s="168" t="s">
        <v>76</v>
      </c>
      <c r="E242" s="169">
        <v>88.7</v>
      </c>
      <c r="F242" s="169"/>
      <c r="G242" s="170">
        <f t="shared" si="15"/>
        <v>0</v>
      </c>
      <c r="O242" s="164"/>
      <c r="CA242" s="171"/>
      <c r="CB242" s="171"/>
    </row>
    <row r="243" spans="1:104" ht="22.5" x14ac:dyDescent="0.2">
      <c r="A243" s="165">
        <v>3</v>
      </c>
      <c r="B243" s="215" t="s">
        <v>520</v>
      </c>
      <c r="C243" s="191" t="s">
        <v>205</v>
      </c>
      <c r="D243" s="168" t="s">
        <v>76</v>
      </c>
      <c r="E243" s="169">
        <v>286</v>
      </c>
      <c r="F243" s="169"/>
      <c r="G243" s="170">
        <f t="shared" si="15"/>
        <v>0</v>
      </c>
      <c r="O243" s="164"/>
      <c r="CA243" s="171"/>
      <c r="CB243" s="171"/>
    </row>
    <row r="244" spans="1:104" x14ac:dyDescent="0.2">
      <c r="A244" s="165">
        <v>4</v>
      </c>
      <c r="B244" s="215" t="s">
        <v>521</v>
      </c>
      <c r="C244" s="191" t="s">
        <v>206</v>
      </c>
      <c r="D244" s="168" t="s">
        <v>76</v>
      </c>
      <c r="E244" s="169">
        <v>73.900000000000006</v>
      </c>
      <c r="F244" s="169"/>
      <c r="G244" s="170">
        <f t="shared" si="15"/>
        <v>0</v>
      </c>
      <c r="O244" s="164"/>
      <c r="CA244" s="171"/>
      <c r="CB244" s="171"/>
    </row>
    <row r="245" spans="1:104" ht="22.5" x14ac:dyDescent="0.2">
      <c r="A245" s="165">
        <v>5</v>
      </c>
      <c r="B245" s="215" t="s">
        <v>674</v>
      </c>
      <c r="C245" s="191" t="s">
        <v>207</v>
      </c>
      <c r="D245" s="168" t="s">
        <v>76</v>
      </c>
      <c r="E245" s="169">
        <v>417.6</v>
      </c>
      <c r="F245" s="169"/>
      <c r="G245" s="170">
        <f t="shared" si="15"/>
        <v>0</v>
      </c>
      <c r="O245" s="164"/>
      <c r="CA245" s="171"/>
      <c r="CB245" s="171"/>
    </row>
    <row r="246" spans="1:104" x14ac:dyDescent="0.2">
      <c r="A246" s="165">
        <v>6</v>
      </c>
      <c r="B246" s="215" t="s">
        <v>518</v>
      </c>
      <c r="C246" s="201" t="s">
        <v>342</v>
      </c>
      <c r="D246" s="168" t="s">
        <v>76</v>
      </c>
      <c r="E246" s="169">
        <v>135.61000000000001</v>
      </c>
      <c r="F246" s="169"/>
      <c r="G246" s="170">
        <f t="shared" si="15"/>
        <v>0</v>
      </c>
      <c r="O246" s="164"/>
      <c r="CA246" s="171"/>
      <c r="CB246" s="171"/>
    </row>
    <row r="247" spans="1:104" x14ac:dyDescent="0.2">
      <c r="A247" s="165">
        <v>7</v>
      </c>
      <c r="B247" s="215" t="s">
        <v>522</v>
      </c>
      <c r="C247" s="201" t="s">
        <v>343</v>
      </c>
      <c r="D247" s="168" t="s">
        <v>76</v>
      </c>
      <c r="E247" s="169">
        <v>135.61000000000001</v>
      </c>
      <c r="F247" s="169"/>
      <c r="G247" s="170">
        <f t="shared" si="15"/>
        <v>0</v>
      </c>
      <c r="O247" s="164"/>
      <c r="CA247" s="171"/>
      <c r="CB247" s="171"/>
    </row>
    <row r="248" spans="1:104" x14ac:dyDescent="0.2">
      <c r="A248" s="165">
        <v>8</v>
      </c>
      <c r="B248" s="218" t="s">
        <v>524</v>
      </c>
      <c r="C248" s="191" t="s">
        <v>82</v>
      </c>
      <c r="D248" s="168" t="s">
        <v>74</v>
      </c>
      <c r="E248" s="169">
        <v>2.34</v>
      </c>
      <c r="F248" s="169"/>
      <c r="G248" s="170">
        <f t="shared" si="15"/>
        <v>0</v>
      </c>
      <c r="O248" s="164">
        <v>2</v>
      </c>
      <c r="AA248" s="141">
        <v>1</v>
      </c>
      <c r="AB248" s="141">
        <v>7</v>
      </c>
      <c r="AC248" s="141">
        <v>7</v>
      </c>
      <c r="AZ248" s="141">
        <v>2</v>
      </c>
      <c r="BA248" s="141">
        <f>IF(AZ248=1,G248,0)</f>
        <v>0</v>
      </c>
      <c r="BB248" s="141">
        <f>IF(AZ248=2,G248,0)</f>
        <v>0</v>
      </c>
      <c r="BC248" s="141">
        <f>IF(AZ248=3,G248,0)</f>
        <v>0</v>
      </c>
      <c r="BD248" s="141">
        <f>IF(AZ248=4,G248,0)</f>
        <v>0</v>
      </c>
      <c r="BE248" s="141">
        <f>IF(AZ248=5,G248,0)</f>
        <v>0</v>
      </c>
      <c r="CA248" s="171">
        <v>1</v>
      </c>
      <c r="CB248" s="171">
        <v>7</v>
      </c>
      <c r="CZ248" s="141">
        <v>3.2000000000000003E-4</v>
      </c>
    </row>
    <row r="249" spans="1:104" x14ac:dyDescent="0.2">
      <c r="A249" s="172"/>
      <c r="B249" s="173" t="s">
        <v>70</v>
      </c>
      <c r="C249" s="174" t="str">
        <f>CONCATENATE(B240," ",C240)</f>
        <v>1 Izolace proti vodě</v>
      </c>
      <c r="D249" s="175"/>
      <c r="E249" s="176"/>
      <c r="F249" s="177"/>
      <c r="G249" s="178">
        <f>SUM(G240:G248)</f>
        <v>0</v>
      </c>
      <c r="O249" s="164">
        <v>4</v>
      </c>
      <c r="BA249" s="179">
        <f>SUM(BA240:BA248)</f>
        <v>0</v>
      </c>
      <c r="BB249" s="179">
        <f>SUM(BB240:BB248)</f>
        <v>0</v>
      </c>
      <c r="BC249" s="179">
        <f>SUM(BC240:BC248)</f>
        <v>0</v>
      </c>
      <c r="BD249" s="179">
        <f>SUM(BD240:BD248)</f>
        <v>0</v>
      </c>
      <c r="BE249" s="179">
        <f>SUM(BE240:BE248)</f>
        <v>0</v>
      </c>
    </row>
    <row r="250" spans="1:104" x14ac:dyDescent="0.2">
      <c r="A250" s="158" t="s">
        <v>68</v>
      </c>
      <c r="B250" s="159" t="s">
        <v>119</v>
      </c>
      <c r="C250" s="190" t="s">
        <v>84</v>
      </c>
      <c r="D250" s="160"/>
      <c r="E250" s="161"/>
      <c r="F250" s="161"/>
      <c r="G250" s="162"/>
      <c r="H250" s="163"/>
      <c r="I250" s="163"/>
      <c r="O250" s="164">
        <v>1</v>
      </c>
    </row>
    <row r="251" spans="1:104" x14ac:dyDescent="0.2">
      <c r="A251" s="165">
        <v>1</v>
      </c>
      <c r="B251" s="215" t="s">
        <v>218</v>
      </c>
      <c r="C251" s="195" t="s">
        <v>208</v>
      </c>
      <c r="D251" s="199" t="s">
        <v>76</v>
      </c>
      <c r="E251" s="198">
        <v>64.2</v>
      </c>
      <c r="F251" s="198"/>
      <c r="G251" s="170">
        <f t="shared" ref="G251:G275" si="16">E251*F251</f>
        <v>0</v>
      </c>
      <c r="O251" s="164">
        <v>2</v>
      </c>
      <c r="AA251" s="141">
        <v>1</v>
      </c>
      <c r="AB251" s="141">
        <v>7</v>
      </c>
      <c r="AC251" s="141">
        <v>7</v>
      </c>
      <c r="AZ251" s="141">
        <v>2</v>
      </c>
      <c r="BA251" s="141">
        <f t="shared" ref="BA251:BA258" si="17">IF(AZ251=1,G251,0)</f>
        <v>0</v>
      </c>
      <c r="BB251" s="141">
        <f t="shared" ref="BB251:BB258" si="18">IF(AZ251=2,G251,0)</f>
        <v>0</v>
      </c>
      <c r="BC251" s="141">
        <f t="shared" ref="BC251:BC258" si="19">IF(AZ251=3,G251,0)</f>
        <v>0</v>
      </c>
      <c r="BD251" s="141">
        <f t="shared" ref="BD251:BD258" si="20">IF(AZ251=4,G251,0)</f>
        <v>0</v>
      </c>
      <c r="BE251" s="141">
        <f t="shared" ref="BE251:BE258" si="21">IF(AZ251=5,G251,0)</f>
        <v>0</v>
      </c>
      <c r="CA251" s="171">
        <v>1</v>
      </c>
      <c r="CB251" s="171">
        <v>7</v>
      </c>
      <c r="CZ251" s="141">
        <v>5.2999999999999998E-4</v>
      </c>
    </row>
    <row r="252" spans="1:104" ht="21.75" x14ac:dyDescent="0.2">
      <c r="A252" s="165">
        <v>2</v>
      </c>
      <c r="B252" s="215">
        <v>28376334</v>
      </c>
      <c r="C252" s="195" t="s">
        <v>209</v>
      </c>
      <c r="D252" s="199" t="s">
        <v>76</v>
      </c>
      <c r="E252" s="198">
        <v>67.400000000000006</v>
      </c>
      <c r="F252" s="198"/>
      <c r="G252" s="170">
        <f t="shared" si="16"/>
        <v>0</v>
      </c>
      <c r="O252" s="164">
        <v>2</v>
      </c>
      <c r="AA252" s="141">
        <v>1</v>
      </c>
      <c r="AB252" s="141">
        <v>7</v>
      </c>
      <c r="AC252" s="141">
        <v>7</v>
      </c>
      <c r="AZ252" s="141">
        <v>2</v>
      </c>
      <c r="BA252" s="141">
        <f t="shared" si="17"/>
        <v>0</v>
      </c>
      <c r="BB252" s="141">
        <f t="shared" si="18"/>
        <v>0</v>
      </c>
      <c r="BC252" s="141">
        <f t="shared" si="19"/>
        <v>0</v>
      </c>
      <c r="BD252" s="141">
        <f t="shared" si="20"/>
        <v>0</v>
      </c>
      <c r="BE252" s="141">
        <f t="shared" si="21"/>
        <v>0</v>
      </c>
      <c r="CA252" s="171">
        <v>1</v>
      </c>
      <c r="CB252" s="171">
        <v>7</v>
      </c>
      <c r="CZ252" s="141">
        <v>9.0000000000000006E-5</v>
      </c>
    </row>
    <row r="253" spans="1:104" ht="21.75" x14ac:dyDescent="0.2">
      <c r="A253" s="165">
        <v>3</v>
      </c>
      <c r="B253" s="215" t="s">
        <v>219</v>
      </c>
      <c r="C253" s="195" t="s">
        <v>210</v>
      </c>
      <c r="D253" s="199" t="s">
        <v>76</v>
      </c>
      <c r="E253" s="198">
        <v>408.6</v>
      </c>
      <c r="F253" s="198"/>
      <c r="G253" s="170">
        <f t="shared" si="16"/>
        <v>0</v>
      </c>
      <c r="O253" s="164">
        <v>2</v>
      </c>
      <c r="AA253" s="141">
        <v>1</v>
      </c>
      <c r="AB253" s="141">
        <v>7</v>
      </c>
      <c r="AC253" s="141">
        <v>7</v>
      </c>
      <c r="AZ253" s="141">
        <v>2</v>
      </c>
      <c r="BA253" s="141">
        <f t="shared" si="17"/>
        <v>0</v>
      </c>
      <c r="BB253" s="141">
        <f t="shared" si="18"/>
        <v>0</v>
      </c>
      <c r="BC253" s="141">
        <f t="shared" si="19"/>
        <v>0</v>
      </c>
      <c r="BD253" s="141">
        <f t="shared" si="20"/>
        <v>0</v>
      </c>
      <c r="BE253" s="141">
        <f t="shared" si="21"/>
        <v>0</v>
      </c>
      <c r="CA253" s="171">
        <v>1</v>
      </c>
      <c r="CB253" s="171">
        <v>7</v>
      </c>
      <c r="CZ253" s="141">
        <v>0</v>
      </c>
    </row>
    <row r="254" spans="1:104" ht="21.75" x14ac:dyDescent="0.2">
      <c r="A254" s="165">
        <v>4</v>
      </c>
      <c r="B254" s="215" t="s">
        <v>220</v>
      </c>
      <c r="C254" s="195" t="s">
        <v>211</v>
      </c>
      <c r="D254" s="199" t="s">
        <v>76</v>
      </c>
      <c r="E254" s="198">
        <v>47.2</v>
      </c>
      <c r="F254" s="198"/>
      <c r="G254" s="170">
        <f t="shared" si="16"/>
        <v>0</v>
      </c>
      <c r="O254" s="164">
        <v>2</v>
      </c>
      <c r="AA254" s="141">
        <v>1</v>
      </c>
      <c r="AB254" s="141">
        <v>7</v>
      </c>
      <c r="AC254" s="141">
        <v>7</v>
      </c>
      <c r="AZ254" s="141">
        <v>2</v>
      </c>
      <c r="BA254" s="141">
        <f t="shared" si="17"/>
        <v>0</v>
      </c>
      <c r="BB254" s="141">
        <f t="shared" si="18"/>
        <v>0</v>
      </c>
      <c r="BC254" s="141">
        <f t="shared" si="19"/>
        <v>0</v>
      </c>
      <c r="BD254" s="141">
        <f t="shared" si="20"/>
        <v>0</v>
      </c>
      <c r="BE254" s="141">
        <f t="shared" si="21"/>
        <v>0</v>
      </c>
      <c r="CA254" s="171">
        <v>1</v>
      </c>
      <c r="CB254" s="171">
        <v>7</v>
      </c>
      <c r="CZ254" s="141">
        <v>1E-4</v>
      </c>
    </row>
    <row r="255" spans="1:104" ht="21.75" x14ac:dyDescent="0.2">
      <c r="A255" s="165">
        <v>5</v>
      </c>
      <c r="B255" s="215">
        <v>28376372</v>
      </c>
      <c r="C255" s="195" t="s">
        <v>212</v>
      </c>
      <c r="D255" s="199" t="s">
        <v>76</v>
      </c>
      <c r="E255" s="198">
        <v>49.6</v>
      </c>
      <c r="F255" s="198"/>
      <c r="G255" s="170">
        <f t="shared" si="16"/>
        <v>0</v>
      </c>
      <c r="O255" s="164">
        <v>2</v>
      </c>
      <c r="AA255" s="141">
        <v>3</v>
      </c>
      <c r="AB255" s="141">
        <v>7</v>
      </c>
      <c r="AC255" s="141" t="s">
        <v>85</v>
      </c>
      <c r="AZ255" s="141">
        <v>2</v>
      </c>
      <c r="BA255" s="141">
        <f t="shared" si="17"/>
        <v>0</v>
      </c>
      <c r="BB255" s="141">
        <f t="shared" si="18"/>
        <v>0</v>
      </c>
      <c r="BC255" s="141">
        <f t="shared" si="19"/>
        <v>0</v>
      </c>
      <c r="BD255" s="141">
        <f t="shared" si="20"/>
        <v>0</v>
      </c>
      <c r="BE255" s="141">
        <f t="shared" si="21"/>
        <v>0</v>
      </c>
      <c r="CA255" s="171">
        <v>3</v>
      </c>
      <c r="CB255" s="171">
        <v>7</v>
      </c>
      <c r="CZ255" s="141">
        <v>0</v>
      </c>
    </row>
    <row r="256" spans="1:104" ht="21.75" x14ac:dyDescent="0.2">
      <c r="A256" s="165">
        <v>6</v>
      </c>
      <c r="B256" s="215" t="s">
        <v>221</v>
      </c>
      <c r="C256" s="195" t="s">
        <v>213</v>
      </c>
      <c r="D256" s="199" t="s">
        <v>76</v>
      </c>
      <c r="E256" s="198">
        <v>45.2</v>
      </c>
      <c r="F256" s="198"/>
      <c r="G256" s="170">
        <f t="shared" si="16"/>
        <v>0</v>
      </c>
      <c r="O256" s="164">
        <v>2</v>
      </c>
      <c r="AA256" s="141">
        <v>3</v>
      </c>
      <c r="AB256" s="141">
        <v>7</v>
      </c>
      <c r="AC256" s="141" t="s">
        <v>86</v>
      </c>
      <c r="AZ256" s="141">
        <v>2</v>
      </c>
      <c r="BA256" s="141">
        <f t="shared" si="17"/>
        <v>0</v>
      </c>
      <c r="BB256" s="141">
        <f t="shared" si="18"/>
        <v>0</v>
      </c>
      <c r="BC256" s="141">
        <f t="shared" si="19"/>
        <v>0</v>
      </c>
      <c r="BD256" s="141">
        <f t="shared" si="20"/>
        <v>0</v>
      </c>
      <c r="BE256" s="141">
        <f t="shared" si="21"/>
        <v>0</v>
      </c>
      <c r="CA256" s="171">
        <v>3</v>
      </c>
      <c r="CB256" s="171">
        <v>7</v>
      </c>
      <c r="CZ256" s="141">
        <v>1.5E-3</v>
      </c>
    </row>
    <row r="257" spans="1:104" x14ac:dyDescent="0.2">
      <c r="A257" s="165">
        <v>7</v>
      </c>
      <c r="B257" s="215" t="s">
        <v>222</v>
      </c>
      <c r="C257" s="195" t="s">
        <v>214</v>
      </c>
      <c r="D257" s="199" t="s">
        <v>76</v>
      </c>
      <c r="E257" s="198">
        <v>47.5</v>
      </c>
      <c r="F257" s="198"/>
      <c r="G257" s="170">
        <f t="shared" si="16"/>
        <v>0</v>
      </c>
      <c r="O257" s="164">
        <v>2</v>
      </c>
      <c r="AA257" s="141">
        <v>3</v>
      </c>
      <c r="AB257" s="141">
        <v>7</v>
      </c>
      <c r="AC257" s="141" t="s">
        <v>87</v>
      </c>
      <c r="AZ257" s="141">
        <v>2</v>
      </c>
      <c r="BA257" s="141">
        <f t="shared" si="17"/>
        <v>0</v>
      </c>
      <c r="BB257" s="141">
        <f t="shared" si="18"/>
        <v>0</v>
      </c>
      <c r="BC257" s="141">
        <f t="shared" si="19"/>
        <v>0</v>
      </c>
      <c r="BD257" s="141">
        <f t="shared" si="20"/>
        <v>0</v>
      </c>
      <c r="BE257" s="141">
        <f t="shared" si="21"/>
        <v>0</v>
      </c>
      <c r="CA257" s="171">
        <v>3</v>
      </c>
      <c r="CB257" s="171">
        <v>7</v>
      </c>
      <c r="CZ257" s="141">
        <v>3.5999999999999999E-3</v>
      </c>
    </row>
    <row r="258" spans="1:104" ht="21.75" x14ac:dyDescent="0.2">
      <c r="A258" s="165">
        <v>8</v>
      </c>
      <c r="B258" s="215" t="s">
        <v>220</v>
      </c>
      <c r="C258" s="195" t="s">
        <v>215</v>
      </c>
      <c r="D258" s="199" t="s">
        <v>76</v>
      </c>
      <c r="E258" s="198">
        <v>83.9</v>
      </c>
      <c r="F258" s="198"/>
      <c r="G258" s="170">
        <f t="shared" si="16"/>
        <v>0</v>
      </c>
      <c r="O258" s="164">
        <v>2</v>
      </c>
      <c r="AA258" s="141">
        <v>3</v>
      </c>
      <c r="AB258" s="141">
        <v>7</v>
      </c>
      <c r="AC258" s="141" t="s">
        <v>88</v>
      </c>
      <c r="AZ258" s="141">
        <v>2</v>
      </c>
      <c r="BA258" s="141">
        <f t="shared" si="17"/>
        <v>0</v>
      </c>
      <c r="BB258" s="141">
        <f t="shared" si="18"/>
        <v>0</v>
      </c>
      <c r="BC258" s="141">
        <f t="shared" si="19"/>
        <v>0</v>
      </c>
      <c r="BD258" s="141">
        <f t="shared" si="20"/>
        <v>0</v>
      </c>
      <c r="BE258" s="141">
        <f t="shared" si="21"/>
        <v>0</v>
      </c>
      <c r="CA258" s="171">
        <v>3</v>
      </c>
      <c r="CB258" s="171">
        <v>7</v>
      </c>
      <c r="CZ258" s="141">
        <v>6.0000000000000001E-3</v>
      </c>
    </row>
    <row r="259" spans="1:104" ht="21.75" x14ac:dyDescent="0.2">
      <c r="A259" s="165">
        <v>9</v>
      </c>
      <c r="B259" s="215" t="s">
        <v>223</v>
      </c>
      <c r="C259" s="195" t="s">
        <v>216</v>
      </c>
      <c r="D259" s="199" t="s">
        <v>76</v>
      </c>
      <c r="E259" s="198">
        <v>88.1</v>
      </c>
      <c r="F259" s="198"/>
      <c r="G259" s="170">
        <f t="shared" si="16"/>
        <v>0</v>
      </c>
      <c r="O259" s="164"/>
      <c r="CA259" s="171"/>
      <c r="CB259" s="171"/>
    </row>
    <row r="260" spans="1:104" x14ac:dyDescent="0.2">
      <c r="A260" s="165">
        <v>10</v>
      </c>
      <c r="B260" s="215" t="s">
        <v>224</v>
      </c>
      <c r="C260" s="195" t="s">
        <v>217</v>
      </c>
      <c r="D260" s="199" t="s">
        <v>76</v>
      </c>
      <c r="E260" s="198">
        <v>520.29999999999995</v>
      </c>
      <c r="F260" s="198"/>
      <c r="G260" s="170">
        <f t="shared" si="16"/>
        <v>0</v>
      </c>
      <c r="O260" s="164"/>
      <c r="CA260" s="171"/>
      <c r="CB260" s="171"/>
    </row>
    <row r="261" spans="1:104" x14ac:dyDescent="0.2">
      <c r="A261" s="165">
        <v>11</v>
      </c>
      <c r="B261" s="222" t="s">
        <v>681</v>
      </c>
      <c r="C261" s="204" t="s">
        <v>791</v>
      </c>
      <c r="D261" s="199" t="s">
        <v>76</v>
      </c>
      <c r="E261" s="198">
        <v>47.72</v>
      </c>
      <c r="F261" s="198"/>
      <c r="G261" s="170">
        <f t="shared" si="16"/>
        <v>0</v>
      </c>
      <c r="O261" s="164"/>
      <c r="CA261" s="171"/>
      <c r="CB261" s="171"/>
    </row>
    <row r="262" spans="1:104" ht="22.5" x14ac:dyDescent="0.2">
      <c r="A262" s="210">
        <v>12</v>
      </c>
      <c r="B262" s="218" t="s">
        <v>594</v>
      </c>
      <c r="C262" s="202" t="s">
        <v>344</v>
      </c>
      <c r="D262" s="199" t="s">
        <v>76</v>
      </c>
      <c r="E262" s="203">
        <v>118.16</v>
      </c>
      <c r="F262" s="203"/>
      <c r="G262" s="170">
        <f t="shared" si="16"/>
        <v>0</v>
      </c>
      <c r="O262" s="164"/>
      <c r="CA262" s="171"/>
      <c r="CB262" s="171"/>
    </row>
    <row r="263" spans="1:104" x14ac:dyDescent="0.2">
      <c r="A263" s="165">
        <v>13</v>
      </c>
      <c r="B263" s="218" t="s">
        <v>595</v>
      </c>
      <c r="C263" s="202" t="s">
        <v>345</v>
      </c>
      <c r="D263" s="199" t="s">
        <v>76</v>
      </c>
      <c r="E263" s="203">
        <v>118.16</v>
      </c>
      <c r="F263" s="203"/>
      <c r="G263" s="170">
        <f t="shared" si="16"/>
        <v>0</v>
      </c>
      <c r="O263" s="164"/>
      <c r="CA263" s="171"/>
      <c r="CB263" s="171"/>
    </row>
    <row r="264" spans="1:104" x14ac:dyDescent="0.2">
      <c r="A264" s="165">
        <v>14</v>
      </c>
      <c r="B264" s="218" t="s">
        <v>594</v>
      </c>
      <c r="C264" s="202" t="s">
        <v>346</v>
      </c>
      <c r="D264" s="199" t="s">
        <v>76</v>
      </c>
      <c r="E264" s="203">
        <v>456.6</v>
      </c>
      <c r="F264" s="203"/>
      <c r="G264" s="170">
        <f t="shared" si="16"/>
        <v>0</v>
      </c>
      <c r="O264" s="164"/>
      <c r="CA264" s="171"/>
      <c r="CB264" s="171"/>
    </row>
    <row r="265" spans="1:104" x14ac:dyDescent="0.2">
      <c r="A265" s="165">
        <v>15</v>
      </c>
      <c r="B265" s="218" t="s">
        <v>595</v>
      </c>
      <c r="C265" s="202" t="s">
        <v>347</v>
      </c>
      <c r="D265" s="199" t="s">
        <v>76</v>
      </c>
      <c r="E265" s="203">
        <v>456.6</v>
      </c>
      <c r="F265" s="203"/>
      <c r="G265" s="170">
        <f t="shared" si="16"/>
        <v>0</v>
      </c>
      <c r="O265" s="164"/>
      <c r="CA265" s="171"/>
      <c r="CB265" s="171"/>
    </row>
    <row r="266" spans="1:104" x14ac:dyDescent="0.2">
      <c r="A266" s="165">
        <v>16</v>
      </c>
      <c r="B266" s="218" t="s">
        <v>596</v>
      </c>
      <c r="C266" s="202" t="s">
        <v>348</v>
      </c>
      <c r="D266" s="199" t="s">
        <v>76</v>
      </c>
      <c r="E266" s="203">
        <v>456.6</v>
      </c>
      <c r="F266" s="203"/>
      <c r="G266" s="170">
        <f t="shared" si="16"/>
        <v>0</v>
      </c>
      <c r="O266" s="164"/>
      <c r="CA266" s="171"/>
      <c r="CB266" s="171"/>
    </row>
    <row r="267" spans="1:104" ht="22.5" x14ac:dyDescent="0.2">
      <c r="A267" s="210">
        <v>17</v>
      </c>
      <c r="B267" s="215" t="s">
        <v>222</v>
      </c>
      <c r="C267" s="202" t="s">
        <v>384</v>
      </c>
      <c r="D267" s="199" t="s">
        <v>76</v>
      </c>
      <c r="E267" s="167">
        <v>576.75</v>
      </c>
      <c r="F267" s="196"/>
      <c r="G267" s="170">
        <f t="shared" si="16"/>
        <v>0</v>
      </c>
      <c r="O267" s="164"/>
      <c r="CA267" s="171"/>
      <c r="CB267" s="171"/>
    </row>
    <row r="268" spans="1:104" x14ac:dyDescent="0.2">
      <c r="A268" s="165">
        <v>18</v>
      </c>
      <c r="B268" s="218" t="s">
        <v>597</v>
      </c>
      <c r="C268" s="202" t="s">
        <v>400</v>
      </c>
      <c r="D268" s="199" t="s">
        <v>76</v>
      </c>
      <c r="E268" s="167">
        <v>576.75</v>
      </c>
      <c r="F268" s="196"/>
      <c r="G268" s="170">
        <f t="shared" si="16"/>
        <v>0</v>
      </c>
      <c r="O268" s="164"/>
      <c r="CA268" s="171"/>
      <c r="CB268" s="171"/>
    </row>
    <row r="269" spans="1:104" x14ac:dyDescent="0.2">
      <c r="A269" s="165">
        <v>19</v>
      </c>
      <c r="B269" s="218" t="s">
        <v>596</v>
      </c>
      <c r="C269" s="202" t="s">
        <v>385</v>
      </c>
      <c r="D269" s="199" t="s">
        <v>76</v>
      </c>
      <c r="E269" s="167">
        <v>576.75</v>
      </c>
      <c r="F269" s="196"/>
      <c r="G269" s="170">
        <f t="shared" si="16"/>
        <v>0</v>
      </c>
      <c r="O269" s="164"/>
      <c r="CA269" s="171"/>
      <c r="CB269" s="171"/>
    </row>
    <row r="270" spans="1:104" x14ac:dyDescent="0.2">
      <c r="A270" s="165">
        <v>20</v>
      </c>
      <c r="B270" s="218" t="s">
        <v>597</v>
      </c>
      <c r="C270" s="202" t="s">
        <v>402</v>
      </c>
      <c r="D270" s="199" t="s">
        <v>76</v>
      </c>
      <c r="E270" s="167">
        <v>576.75</v>
      </c>
      <c r="F270" s="196"/>
      <c r="G270" s="170">
        <f t="shared" si="16"/>
        <v>0</v>
      </c>
      <c r="O270" s="164"/>
      <c r="CA270" s="171"/>
      <c r="CB270" s="171"/>
    </row>
    <row r="271" spans="1:104" ht="22.5" x14ac:dyDescent="0.2">
      <c r="A271" s="165">
        <v>21</v>
      </c>
      <c r="B271" s="215" t="s">
        <v>222</v>
      </c>
      <c r="C271" s="202" t="s">
        <v>386</v>
      </c>
      <c r="D271" s="199" t="s">
        <v>76</v>
      </c>
      <c r="E271" s="167">
        <v>135.74</v>
      </c>
      <c r="F271" s="196"/>
      <c r="G271" s="170">
        <f t="shared" si="16"/>
        <v>0</v>
      </c>
      <c r="O271" s="164"/>
      <c r="CA271" s="171"/>
      <c r="CB271" s="171"/>
    </row>
    <row r="272" spans="1:104" x14ac:dyDescent="0.2">
      <c r="A272" s="165">
        <v>22</v>
      </c>
      <c r="B272" s="218" t="s">
        <v>597</v>
      </c>
      <c r="C272" s="202" t="s">
        <v>401</v>
      </c>
      <c r="D272" s="199" t="s">
        <v>76</v>
      </c>
      <c r="E272" s="167">
        <v>135.74</v>
      </c>
      <c r="F272" s="196"/>
      <c r="G272" s="170">
        <f t="shared" si="16"/>
        <v>0</v>
      </c>
      <c r="O272" s="164"/>
      <c r="CA272" s="171"/>
      <c r="CB272" s="171"/>
    </row>
    <row r="273" spans="1:80" x14ac:dyDescent="0.2">
      <c r="A273" s="165">
        <v>23</v>
      </c>
      <c r="B273" s="215">
        <v>28376379</v>
      </c>
      <c r="C273" s="202" t="s">
        <v>394</v>
      </c>
      <c r="D273" s="199" t="s">
        <v>76</v>
      </c>
      <c r="E273" s="167">
        <v>135.74</v>
      </c>
      <c r="F273" s="196"/>
      <c r="G273" s="170">
        <f t="shared" si="16"/>
        <v>0</v>
      </c>
      <c r="O273" s="164"/>
      <c r="CA273" s="171"/>
      <c r="CB273" s="171"/>
    </row>
    <row r="274" spans="1:80" x14ac:dyDescent="0.2">
      <c r="A274" s="165">
        <v>24</v>
      </c>
      <c r="B274" s="218" t="s">
        <v>597</v>
      </c>
      <c r="C274" s="202" t="s">
        <v>395</v>
      </c>
      <c r="D274" s="199" t="s">
        <v>76</v>
      </c>
      <c r="E274" s="167">
        <v>135.74</v>
      </c>
      <c r="F274" s="196"/>
      <c r="G274" s="170">
        <f t="shared" si="16"/>
        <v>0</v>
      </c>
      <c r="O274" s="164"/>
      <c r="CA274" s="171"/>
      <c r="CB274" s="171"/>
    </row>
    <row r="275" spans="1:80" x14ac:dyDescent="0.2">
      <c r="A275" s="165">
        <v>25</v>
      </c>
      <c r="B275" s="218" t="s">
        <v>758</v>
      </c>
      <c r="C275" s="202" t="s">
        <v>82</v>
      </c>
      <c r="D275" s="199" t="s">
        <v>74</v>
      </c>
      <c r="E275" s="167">
        <v>1.24</v>
      </c>
      <c r="F275" s="196"/>
      <c r="G275" s="170">
        <f t="shared" si="16"/>
        <v>0</v>
      </c>
      <c r="O275" s="164"/>
      <c r="CA275" s="171"/>
      <c r="CB275" s="171"/>
    </row>
    <row r="276" spans="1:80" x14ac:dyDescent="0.2">
      <c r="A276" s="172"/>
      <c r="B276" s="173" t="s">
        <v>70</v>
      </c>
      <c r="C276" s="174" t="str">
        <f>CONCATENATE(B250," ",C250)</f>
        <v>2 Izolace tepelné</v>
      </c>
      <c r="D276" s="175"/>
      <c r="E276" s="176"/>
      <c r="F276" s="177"/>
      <c r="G276" s="178">
        <f>SUM(G250:G275)</f>
        <v>0</v>
      </c>
      <c r="O276" s="164">
        <v>4</v>
      </c>
      <c r="BA276" s="179">
        <f>SUM(BA250:BA275)</f>
        <v>0</v>
      </c>
      <c r="BB276" s="179">
        <f>SUM(BB250:BB275)</f>
        <v>0</v>
      </c>
      <c r="BC276" s="179">
        <f>SUM(BC250:BC275)</f>
        <v>0</v>
      </c>
      <c r="BD276" s="179">
        <f>SUM(BD250:BD275)</f>
        <v>0</v>
      </c>
      <c r="BE276" s="179">
        <f>SUM(BE250:BE275)</f>
        <v>0</v>
      </c>
    </row>
    <row r="277" spans="1:80" x14ac:dyDescent="0.2">
      <c r="A277" s="158" t="s">
        <v>68</v>
      </c>
      <c r="B277" s="159" t="s">
        <v>75</v>
      </c>
      <c r="C277" s="190" t="s">
        <v>91</v>
      </c>
      <c r="D277" s="160"/>
      <c r="E277" s="161"/>
      <c r="F277" s="161"/>
      <c r="G277" s="162"/>
      <c r="H277" s="163"/>
      <c r="I277" s="163"/>
      <c r="O277" s="164">
        <v>1</v>
      </c>
    </row>
    <row r="278" spans="1:80" x14ac:dyDescent="0.2">
      <c r="A278" s="165">
        <v>1</v>
      </c>
      <c r="B278" s="215" t="s">
        <v>525</v>
      </c>
      <c r="C278" s="204" t="s">
        <v>707</v>
      </c>
      <c r="D278" s="199" t="s">
        <v>77</v>
      </c>
      <c r="E278" s="211">
        <v>52.41</v>
      </c>
      <c r="F278" s="197"/>
      <c r="G278" s="170">
        <f t="shared" ref="G278:G297" si="22">E278*F278</f>
        <v>0</v>
      </c>
      <c r="O278" s="164"/>
      <c r="CA278" s="171"/>
      <c r="CB278" s="171"/>
    </row>
    <row r="279" spans="1:80" x14ac:dyDescent="0.2">
      <c r="A279" s="165">
        <v>2</v>
      </c>
      <c r="B279" s="215" t="s">
        <v>620</v>
      </c>
      <c r="C279" s="204" t="s">
        <v>708</v>
      </c>
      <c r="D279" s="199" t="s">
        <v>77</v>
      </c>
      <c r="E279" s="211">
        <v>42.6</v>
      </c>
      <c r="F279" s="197"/>
      <c r="G279" s="170">
        <f t="shared" si="22"/>
        <v>0</v>
      </c>
      <c r="O279" s="164"/>
      <c r="CA279" s="171"/>
      <c r="CB279" s="171"/>
    </row>
    <row r="280" spans="1:80" x14ac:dyDescent="0.2">
      <c r="A280" s="165">
        <v>3</v>
      </c>
      <c r="B280" s="215" t="s">
        <v>621</v>
      </c>
      <c r="C280" s="204" t="s">
        <v>709</v>
      </c>
      <c r="D280" s="199" t="s">
        <v>77</v>
      </c>
      <c r="E280" s="211">
        <v>24</v>
      </c>
      <c r="F280" s="197"/>
      <c r="G280" s="170">
        <f t="shared" si="22"/>
        <v>0</v>
      </c>
      <c r="O280" s="164"/>
      <c r="CA280" s="171"/>
      <c r="CB280" s="171"/>
    </row>
    <row r="281" spans="1:80" x14ac:dyDescent="0.2">
      <c r="A281" s="165">
        <v>4</v>
      </c>
      <c r="B281" s="215" t="s">
        <v>621</v>
      </c>
      <c r="C281" s="204" t="s">
        <v>710</v>
      </c>
      <c r="D281" s="199" t="s">
        <v>77</v>
      </c>
      <c r="E281" s="211">
        <v>5.41</v>
      </c>
      <c r="F281" s="197"/>
      <c r="G281" s="170">
        <f t="shared" si="22"/>
        <v>0</v>
      </c>
      <c r="O281" s="164"/>
      <c r="CA281" s="171"/>
      <c r="CB281" s="171"/>
    </row>
    <row r="282" spans="1:80" x14ac:dyDescent="0.2">
      <c r="A282" s="165">
        <v>5</v>
      </c>
      <c r="B282" s="215" t="s">
        <v>622</v>
      </c>
      <c r="C282" s="204" t="s">
        <v>711</v>
      </c>
      <c r="D282" s="199" t="s">
        <v>77</v>
      </c>
      <c r="E282" s="211">
        <v>121</v>
      </c>
      <c r="F282" s="197"/>
      <c r="G282" s="170">
        <f t="shared" si="22"/>
        <v>0</v>
      </c>
      <c r="O282" s="164"/>
      <c r="CA282" s="171"/>
      <c r="CB282" s="171"/>
    </row>
    <row r="283" spans="1:80" x14ac:dyDescent="0.2">
      <c r="A283" s="165">
        <v>6</v>
      </c>
      <c r="B283" s="215" t="s">
        <v>609</v>
      </c>
      <c r="C283" s="204" t="s">
        <v>712</v>
      </c>
      <c r="D283" s="199" t="s">
        <v>77</v>
      </c>
      <c r="E283" s="211">
        <v>40</v>
      </c>
      <c r="F283" s="197"/>
      <c r="G283" s="170">
        <f t="shared" si="22"/>
        <v>0</v>
      </c>
      <c r="O283" s="164"/>
      <c r="CA283" s="171"/>
      <c r="CB283" s="171"/>
    </row>
    <row r="284" spans="1:80" x14ac:dyDescent="0.2">
      <c r="A284" s="165">
        <v>7</v>
      </c>
      <c r="B284" s="215" t="s">
        <v>610</v>
      </c>
      <c r="C284" s="204" t="s">
        <v>713</v>
      </c>
      <c r="D284" s="199" t="s">
        <v>77</v>
      </c>
      <c r="E284" s="211">
        <v>42</v>
      </c>
      <c r="F284" s="197"/>
      <c r="G284" s="170">
        <f t="shared" si="22"/>
        <v>0</v>
      </c>
      <c r="O284" s="164"/>
      <c r="CA284" s="171"/>
      <c r="CB284" s="171"/>
    </row>
    <row r="285" spans="1:80" x14ac:dyDescent="0.2">
      <c r="A285" s="165">
        <v>8</v>
      </c>
      <c r="B285" s="215">
        <v>764231420</v>
      </c>
      <c r="C285" s="204" t="s">
        <v>714</v>
      </c>
      <c r="D285" s="199" t="s">
        <v>77</v>
      </c>
      <c r="E285" s="211">
        <v>64</v>
      </c>
      <c r="F285" s="197"/>
      <c r="G285" s="170">
        <f t="shared" si="22"/>
        <v>0</v>
      </c>
      <c r="O285" s="164"/>
      <c r="CA285" s="171"/>
      <c r="CB285" s="171"/>
    </row>
    <row r="286" spans="1:80" x14ac:dyDescent="0.2">
      <c r="A286" s="165">
        <v>9</v>
      </c>
      <c r="B286" s="215">
        <v>764454221</v>
      </c>
      <c r="C286" s="204" t="s">
        <v>717</v>
      </c>
      <c r="D286" s="199" t="s">
        <v>77</v>
      </c>
      <c r="E286" s="211">
        <v>50</v>
      </c>
      <c r="F286" s="197"/>
      <c r="G286" s="170">
        <f t="shared" si="22"/>
        <v>0</v>
      </c>
      <c r="O286" s="164"/>
      <c r="CA286" s="171"/>
      <c r="CB286" s="171"/>
    </row>
    <row r="287" spans="1:80" x14ac:dyDescent="0.2">
      <c r="A287" s="165">
        <v>10</v>
      </c>
      <c r="B287" s="215">
        <v>764454203</v>
      </c>
      <c r="C287" s="204" t="s">
        <v>716</v>
      </c>
      <c r="D287" s="199" t="s">
        <v>77</v>
      </c>
      <c r="E287" s="211">
        <v>52.2</v>
      </c>
      <c r="F287" s="197"/>
      <c r="G287" s="170">
        <f t="shared" si="22"/>
        <v>0</v>
      </c>
      <c r="O287" s="164"/>
      <c r="CA287" s="171"/>
      <c r="CB287" s="171"/>
    </row>
    <row r="288" spans="1:80" ht="21.75" x14ac:dyDescent="0.2">
      <c r="A288" s="165">
        <v>11</v>
      </c>
      <c r="B288" s="215">
        <v>764352205</v>
      </c>
      <c r="C288" s="204" t="s">
        <v>715</v>
      </c>
      <c r="D288" s="199" t="s">
        <v>77</v>
      </c>
      <c r="E288" s="211">
        <v>64</v>
      </c>
      <c r="F288" s="197"/>
      <c r="G288" s="170">
        <f t="shared" si="22"/>
        <v>0</v>
      </c>
      <c r="O288" s="164"/>
      <c r="CA288" s="171"/>
      <c r="CB288" s="171"/>
    </row>
    <row r="289" spans="1:104" x14ac:dyDescent="0.2">
      <c r="A289" s="165">
        <v>12</v>
      </c>
      <c r="B289" s="215">
        <v>764291410</v>
      </c>
      <c r="C289" s="204" t="s">
        <v>718</v>
      </c>
      <c r="D289" s="199" t="s">
        <v>77</v>
      </c>
      <c r="E289" s="211">
        <v>33.200000000000003</v>
      </c>
      <c r="F289" s="197"/>
      <c r="G289" s="170">
        <f t="shared" si="22"/>
        <v>0</v>
      </c>
      <c r="O289" s="164"/>
      <c r="CA289" s="171"/>
      <c r="CB289" s="171"/>
    </row>
    <row r="290" spans="1:104" ht="21.75" x14ac:dyDescent="0.2">
      <c r="A290" s="165">
        <v>13</v>
      </c>
      <c r="B290" s="215">
        <v>764251401</v>
      </c>
      <c r="C290" s="204" t="s">
        <v>719</v>
      </c>
      <c r="D290" s="199" t="s">
        <v>77</v>
      </c>
      <c r="E290" s="211">
        <v>2.2000000000000002</v>
      </c>
      <c r="F290" s="197"/>
      <c r="G290" s="170">
        <f t="shared" si="22"/>
        <v>0</v>
      </c>
      <c r="O290" s="164"/>
      <c r="CA290" s="171"/>
      <c r="CB290" s="171"/>
    </row>
    <row r="291" spans="1:104" x14ac:dyDescent="0.2">
      <c r="A291" s="165">
        <v>14</v>
      </c>
      <c r="B291" s="215">
        <v>764352208</v>
      </c>
      <c r="C291" s="204" t="s">
        <v>720</v>
      </c>
      <c r="D291" s="199" t="s">
        <v>77</v>
      </c>
      <c r="E291" s="211">
        <v>8.1999999999999993</v>
      </c>
      <c r="F291" s="197"/>
      <c r="G291" s="170">
        <f t="shared" si="22"/>
        <v>0</v>
      </c>
      <c r="O291" s="164"/>
      <c r="CA291" s="171"/>
      <c r="CB291" s="171"/>
    </row>
    <row r="292" spans="1:104" x14ac:dyDescent="0.2">
      <c r="A292" s="165">
        <v>15</v>
      </c>
      <c r="B292" s="215">
        <v>764352212</v>
      </c>
      <c r="C292" s="204" t="s">
        <v>721</v>
      </c>
      <c r="D292" s="199" t="s">
        <v>77</v>
      </c>
      <c r="E292" s="211">
        <v>67</v>
      </c>
      <c r="F292" s="197"/>
      <c r="G292" s="170">
        <f t="shared" si="22"/>
        <v>0</v>
      </c>
      <c r="O292" s="164"/>
      <c r="CA292" s="171"/>
      <c r="CB292" s="171"/>
    </row>
    <row r="293" spans="1:104" x14ac:dyDescent="0.2">
      <c r="A293" s="165">
        <v>16</v>
      </c>
      <c r="B293" s="215">
        <v>764352212</v>
      </c>
      <c r="C293" s="204" t="s">
        <v>722</v>
      </c>
      <c r="D293" s="199" t="s">
        <v>77</v>
      </c>
      <c r="E293" s="211">
        <v>24</v>
      </c>
      <c r="F293" s="197"/>
      <c r="G293" s="170">
        <f t="shared" si="22"/>
        <v>0</v>
      </c>
      <c r="O293" s="164"/>
      <c r="CA293" s="171"/>
      <c r="CB293" s="171"/>
    </row>
    <row r="294" spans="1:104" x14ac:dyDescent="0.2">
      <c r="A294" s="165">
        <v>17</v>
      </c>
      <c r="B294" s="215">
        <v>764352121</v>
      </c>
      <c r="C294" s="204" t="s">
        <v>723</v>
      </c>
      <c r="D294" s="199" t="s">
        <v>95</v>
      </c>
      <c r="E294" s="211">
        <v>12</v>
      </c>
      <c r="F294" s="197"/>
      <c r="G294" s="170">
        <f t="shared" si="22"/>
        <v>0</v>
      </c>
      <c r="O294" s="164"/>
      <c r="CA294" s="171"/>
      <c r="CB294" s="171"/>
    </row>
    <row r="295" spans="1:104" x14ac:dyDescent="0.2">
      <c r="A295" s="165">
        <v>18</v>
      </c>
      <c r="B295" s="215">
        <v>314100201</v>
      </c>
      <c r="C295" s="204" t="s">
        <v>724</v>
      </c>
      <c r="D295" s="199" t="s">
        <v>95</v>
      </c>
      <c r="E295" s="211">
        <v>1</v>
      </c>
      <c r="F295" s="197"/>
      <c r="G295" s="170">
        <f t="shared" si="22"/>
        <v>0</v>
      </c>
      <c r="O295" s="164"/>
      <c r="CA295" s="171"/>
      <c r="CB295" s="171"/>
    </row>
    <row r="296" spans="1:104" x14ac:dyDescent="0.2">
      <c r="A296" s="165">
        <v>19</v>
      </c>
      <c r="B296" s="215">
        <v>764352608</v>
      </c>
      <c r="C296" s="204" t="s">
        <v>608</v>
      </c>
      <c r="D296" s="199" t="s">
        <v>95</v>
      </c>
      <c r="E296" s="211">
        <v>6</v>
      </c>
      <c r="F296" s="197"/>
      <c r="G296" s="170">
        <f t="shared" si="22"/>
        <v>0</v>
      </c>
      <c r="O296" s="164"/>
      <c r="CA296" s="171"/>
      <c r="CB296" s="171"/>
    </row>
    <row r="297" spans="1:104" x14ac:dyDescent="0.2">
      <c r="A297" s="165">
        <v>20</v>
      </c>
      <c r="B297" s="218" t="s">
        <v>598</v>
      </c>
      <c r="C297" s="204" t="s">
        <v>82</v>
      </c>
      <c r="D297" s="199" t="s">
        <v>74</v>
      </c>
      <c r="E297" s="196">
        <v>0.98</v>
      </c>
      <c r="F297" s="214"/>
      <c r="G297" s="170">
        <f t="shared" si="22"/>
        <v>0</v>
      </c>
      <c r="O297" s="164">
        <v>2</v>
      </c>
      <c r="AA297" s="141">
        <v>12</v>
      </c>
      <c r="AB297" s="141">
        <v>0</v>
      </c>
      <c r="AC297" s="141">
        <v>183</v>
      </c>
      <c r="AZ297" s="141">
        <v>2</v>
      </c>
      <c r="BA297" s="141">
        <f>IF(AZ297=1,G297,0)</f>
        <v>0</v>
      </c>
      <c r="BB297" s="141">
        <f>IF(AZ297=2,G297,0)</f>
        <v>0</v>
      </c>
      <c r="BC297" s="141">
        <f>IF(AZ297=3,G297,0)</f>
        <v>0</v>
      </c>
      <c r="BD297" s="141">
        <f>IF(AZ297=4,G297,0)</f>
        <v>0</v>
      </c>
      <c r="BE297" s="141">
        <f>IF(AZ297=5,G297,0)</f>
        <v>0</v>
      </c>
      <c r="CA297" s="171">
        <v>12</v>
      </c>
      <c r="CB297" s="171">
        <v>0</v>
      </c>
      <c r="CZ297" s="141">
        <v>0</v>
      </c>
    </row>
    <row r="298" spans="1:104" x14ac:dyDescent="0.2">
      <c r="A298" s="172"/>
      <c r="B298" s="173" t="s">
        <v>70</v>
      </c>
      <c r="C298" s="174" t="str">
        <f>CONCATENATE(B277," ",C277)</f>
        <v>3 Konstrukce klempířské</v>
      </c>
      <c r="D298" s="175"/>
      <c r="E298" s="176"/>
      <c r="F298" s="177"/>
      <c r="G298" s="178">
        <f>SUM(G278:G297)</f>
        <v>0</v>
      </c>
      <c r="O298" s="164">
        <v>4</v>
      </c>
      <c r="BA298" s="179">
        <f>SUM(BA277:BA297)</f>
        <v>0</v>
      </c>
      <c r="BB298" s="179">
        <f>SUM(BB277:BB297)</f>
        <v>0</v>
      </c>
      <c r="BC298" s="179">
        <f>SUM(BC277:BC297)</f>
        <v>0</v>
      </c>
      <c r="BD298" s="179">
        <f>SUM(BD277:BD297)</f>
        <v>0</v>
      </c>
      <c r="BE298" s="179">
        <f>SUM(BE277:BE297)</f>
        <v>0</v>
      </c>
    </row>
    <row r="299" spans="1:104" x14ac:dyDescent="0.2">
      <c r="A299" s="158" t="s">
        <v>68</v>
      </c>
      <c r="B299" s="159" t="s">
        <v>78</v>
      </c>
      <c r="C299" s="190" t="s">
        <v>92</v>
      </c>
      <c r="D299" s="160"/>
      <c r="E299" s="161"/>
      <c r="F299" s="161"/>
      <c r="G299" s="162"/>
      <c r="H299" s="163"/>
      <c r="I299" s="163"/>
      <c r="O299" s="164">
        <v>1</v>
      </c>
    </row>
    <row r="300" spans="1:104" x14ac:dyDescent="0.2">
      <c r="A300" s="165">
        <v>1</v>
      </c>
      <c r="B300" s="215" t="s">
        <v>526</v>
      </c>
      <c r="C300" s="224" t="s">
        <v>779</v>
      </c>
      <c r="D300" s="199" t="s">
        <v>95</v>
      </c>
      <c r="E300" s="198">
        <v>17</v>
      </c>
      <c r="F300" s="197"/>
      <c r="G300" s="170">
        <f t="shared" ref="G300:G346" si="23">E300*F300</f>
        <v>0</v>
      </c>
      <c r="O300" s="164">
        <v>2</v>
      </c>
      <c r="AA300" s="141">
        <v>12</v>
      </c>
      <c r="AB300" s="141">
        <v>0</v>
      </c>
      <c r="AC300" s="141">
        <v>180</v>
      </c>
      <c r="AZ300" s="141">
        <v>2</v>
      </c>
      <c r="BA300" s="141">
        <f>IF(AZ300=1,G300,0)</f>
        <v>0</v>
      </c>
      <c r="BB300" s="141">
        <f>IF(AZ300=2,G300,0)</f>
        <v>0</v>
      </c>
      <c r="BC300" s="141">
        <f>IF(AZ300=3,G300,0)</f>
        <v>0</v>
      </c>
      <c r="BD300" s="141">
        <f>IF(AZ300=4,G300,0)</f>
        <v>0</v>
      </c>
      <c r="BE300" s="141">
        <f>IF(AZ300=5,G300,0)</f>
        <v>0</v>
      </c>
      <c r="CA300" s="171">
        <v>12</v>
      </c>
      <c r="CB300" s="171">
        <v>0</v>
      </c>
      <c r="CZ300" s="141">
        <v>0</v>
      </c>
    </row>
    <row r="301" spans="1:104" x14ac:dyDescent="0.2">
      <c r="A301" s="165">
        <v>2</v>
      </c>
      <c r="B301" s="215" t="s">
        <v>527</v>
      </c>
      <c r="C301" s="224" t="s">
        <v>780</v>
      </c>
      <c r="D301" s="199" t="s">
        <v>95</v>
      </c>
      <c r="E301" s="198">
        <v>6</v>
      </c>
      <c r="F301" s="197"/>
      <c r="G301" s="170">
        <f t="shared" si="23"/>
        <v>0</v>
      </c>
      <c r="O301" s="164"/>
      <c r="CA301" s="171"/>
      <c r="CB301" s="171"/>
    </row>
    <row r="302" spans="1:104" x14ac:dyDescent="0.2">
      <c r="A302" s="165">
        <v>3</v>
      </c>
      <c r="B302" s="215" t="s">
        <v>528</v>
      </c>
      <c r="C302" s="224" t="s">
        <v>781</v>
      </c>
      <c r="D302" s="199" t="s">
        <v>95</v>
      </c>
      <c r="E302" s="198">
        <v>2</v>
      </c>
      <c r="F302" s="197"/>
      <c r="G302" s="170">
        <f t="shared" si="23"/>
        <v>0</v>
      </c>
      <c r="O302" s="164"/>
      <c r="CA302" s="171"/>
      <c r="CB302" s="171"/>
    </row>
    <row r="303" spans="1:104" ht="21.75" x14ac:dyDescent="0.2">
      <c r="A303" s="165">
        <v>4</v>
      </c>
      <c r="B303" s="216" t="s">
        <v>692</v>
      </c>
      <c r="C303" s="224" t="s">
        <v>782</v>
      </c>
      <c r="D303" s="199" t="s">
        <v>95</v>
      </c>
      <c r="E303" s="198">
        <v>2</v>
      </c>
      <c r="F303" s="197"/>
      <c r="G303" s="170">
        <f t="shared" si="23"/>
        <v>0</v>
      </c>
      <c r="O303" s="164"/>
      <c r="CA303" s="171"/>
      <c r="CB303" s="171"/>
    </row>
    <row r="304" spans="1:104" x14ac:dyDescent="0.2">
      <c r="A304" s="165">
        <v>5</v>
      </c>
      <c r="B304" s="216" t="s">
        <v>692</v>
      </c>
      <c r="C304" s="224" t="s">
        <v>783</v>
      </c>
      <c r="D304" s="199" t="s">
        <v>95</v>
      </c>
      <c r="E304" s="198">
        <v>6</v>
      </c>
      <c r="F304" s="197"/>
      <c r="G304" s="170">
        <f t="shared" si="23"/>
        <v>0</v>
      </c>
      <c r="O304" s="164"/>
      <c r="CA304" s="171"/>
      <c r="CB304" s="171"/>
    </row>
    <row r="305" spans="1:80" x14ac:dyDescent="0.2">
      <c r="A305" s="165">
        <v>6</v>
      </c>
      <c r="B305" s="216" t="s">
        <v>691</v>
      </c>
      <c r="C305" s="224" t="s">
        <v>784</v>
      </c>
      <c r="D305" s="199" t="s">
        <v>95</v>
      </c>
      <c r="E305" s="198">
        <v>3</v>
      </c>
      <c r="F305" s="197"/>
      <c r="G305" s="170">
        <f t="shared" si="23"/>
        <v>0</v>
      </c>
      <c r="O305" s="164"/>
      <c r="CA305" s="171"/>
      <c r="CB305" s="171"/>
    </row>
    <row r="306" spans="1:80" x14ac:dyDescent="0.2">
      <c r="A306" s="165">
        <v>7</v>
      </c>
      <c r="B306" s="216" t="s">
        <v>691</v>
      </c>
      <c r="C306" s="224" t="s">
        <v>785</v>
      </c>
      <c r="D306" s="199" t="s">
        <v>95</v>
      </c>
      <c r="E306" s="198">
        <v>6</v>
      </c>
      <c r="F306" s="197"/>
      <c r="G306" s="170">
        <f t="shared" si="23"/>
        <v>0</v>
      </c>
      <c r="O306" s="164"/>
      <c r="CA306" s="171"/>
      <c r="CB306" s="171"/>
    </row>
    <row r="307" spans="1:80" x14ac:dyDescent="0.2">
      <c r="A307" s="165">
        <v>8</v>
      </c>
      <c r="B307" s="216" t="s">
        <v>690</v>
      </c>
      <c r="C307" s="224" t="s">
        <v>787</v>
      </c>
      <c r="D307" s="199" t="s">
        <v>95</v>
      </c>
      <c r="E307" s="198">
        <v>9</v>
      </c>
      <c r="F307" s="197"/>
      <c r="G307" s="170">
        <f t="shared" si="23"/>
        <v>0</v>
      </c>
      <c r="O307" s="164"/>
      <c r="CA307" s="171"/>
      <c r="CB307" s="171"/>
    </row>
    <row r="308" spans="1:80" x14ac:dyDescent="0.2">
      <c r="A308" s="165">
        <v>9</v>
      </c>
      <c r="B308" s="216" t="s">
        <v>789</v>
      </c>
      <c r="C308" s="224" t="s">
        <v>786</v>
      </c>
      <c r="D308" s="199" t="s">
        <v>95</v>
      </c>
      <c r="E308" s="198">
        <v>1</v>
      </c>
      <c r="F308" s="197"/>
      <c r="G308" s="170">
        <f t="shared" si="23"/>
        <v>0</v>
      </c>
      <c r="O308" s="164"/>
      <c r="CA308" s="171"/>
      <c r="CB308" s="171"/>
    </row>
    <row r="309" spans="1:80" ht="21.75" x14ac:dyDescent="0.2">
      <c r="A309" s="165">
        <v>10</v>
      </c>
      <c r="B309" s="216" t="s">
        <v>790</v>
      </c>
      <c r="C309" s="224" t="s">
        <v>788</v>
      </c>
      <c r="D309" s="199" t="s">
        <v>95</v>
      </c>
      <c r="E309" s="198">
        <v>1</v>
      </c>
      <c r="F309" s="197"/>
      <c r="G309" s="170">
        <f t="shared" si="23"/>
        <v>0</v>
      </c>
      <c r="O309" s="164"/>
      <c r="CA309" s="171"/>
      <c r="CB309" s="171"/>
    </row>
    <row r="310" spans="1:80" ht="21.75" x14ac:dyDescent="0.2">
      <c r="A310" s="165">
        <v>11</v>
      </c>
      <c r="B310" s="216" t="s">
        <v>690</v>
      </c>
      <c r="C310" s="204" t="s">
        <v>744</v>
      </c>
      <c r="D310" s="199" t="s">
        <v>95</v>
      </c>
      <c r="E310" s="198">
        <v>5</v>
      </c>
      <c r="F310" s="197"/>
      <c r="G310" s="170">
        <f t="shared" si="23"/>
        <v>0</v>
      </c>
      <c r="O310" s="164"/>
      <c r="CA310" s="171"/>
      <c r="CB310" s="171"/>
    </row>
    <row r="311" spans="1:80" ht="21.75" x14ac:dyDescent="0.2">
      <c r="A311" s="165">
        <v>12</v>
      </c>
      <c r="B311" s="216" t="s">
        <v>691</v>
      </c>
      <c r="C311" s="204" t="s">
        <v>745</v>
      </c>
      <c r="D311" s="199" t="s">
        <v>95</v>
      </c>
      <c r="E311" s="198">
        <v>11</v>
      </c>
      <c r="F311" s="197"/>
      <c r="G311" s="170">
        <f t="shared" si="23"/>
        <v>0</v>
      </c>
      <c r="O311" s="164"/>
      <c r="CA311" s="171"/>
      <c r="CB311" s="171"/>
    </row>
    <row r="312" spans="1:80" ht="21.75" x14ac:dyDescent="0.2">
      <c r="A312" s="165">
        <v>13</v>
      </c>
      <c r="B312" s="216" t="s">
        <v>692</v>
      </c>
      <c r="C312" s="204" t="s">
        <v>746</v>
      </c>
      <c r="D312" s="199" t="s">
        <v>95</v>
      </c>
      <c r="E312" s="198">
        <v>1</v>
      </c>
      <c r="F312" s="197"/>
      <c r="G312" s="170">
        <f t="shared" si="23"/>
        <v>0</v>
      </c>
      <c r="O312" s="164"/>
      <c r="CA312" s="171"/>
      <c r="CB312" s="171"/>
    </row>
    <row r="313" spans="1:80" ht="21.75" x14ac:dyDescent="0.2">
      <c r="A313" s="165">
        <v>14</v>
      </c>
      <c r="B313" s="216" t="s">
        <v>693</v>
      </c>
      <c r="C313" s="204" t="s">
        <v>747</v>
      </c>
      <c r="D313" s="199" t="s">
        <v>95</v>
      </c>
      <c r="E313" s="198">
        <v>1</v>
      </c>
      <c r="F313" s="197"/>
      <c r="G313" s="170">
        <f t="shared" si="23"/>
        <v>0</v>
      </c>
      <c r="O313" s="164"/>
      <c r="CA313" s="171"/>
      <c r="CB313" s="171"/>
    </row>
    <row r="314" spans="1:80" ht="21.75" x14ac:dyDescent="0.2">
      <c r="A314" s="165">
        <v>15</v>
      </c>
      <c r="B314" s="216" t="s">
        <v>694</v>
      </c>
      <c r="C314" s="204" t="s">
        <v>748</v>
      </c>
      <c r="D314" s="199" t="s">
        <v>95</v>
      </c>
      <c r="E314" s="198">
        <v>2</v>
      </c>
      <c r="F314" s="197"/>
      <c r="G314" s="170">
        <f t="shared" si="23"/>
        <v>0</v>
      </c>
      <c r="O314" s="164"/>
      <c r="CA314" s="171"/>
      <c r="CB314" s="171"/>
    </row>
    <row r="315" spans="1:80" ht="21.75" x14ac:dyDescent="0.2">
      <c r="A315" s="165">
        <v>16</v>
      </c>
      <c r="B315" s="216" t="s">
        <v>695</v>
      </c>
      <c r="C315" s="204" t="s">
        <v>749</v>
      </c>
      <c r="D315" s="199" t="s">
        <v>95</v>
      </c>
      <c r="E315" s="198">
        <v>1</v>
      </c>
      <c r="F315" s="197"/>
      <c r="G315" s="170">
        <f t="shared" si="23"/>
        <v>0</v>
      </c>
      <c r="O315" s="164"/>
      <c r="CA315" s="171"/>
      <c r="CB315" s="171"/>
    </row>
    <row r="316" spans="1:80" ht="21.75" x14ac:dyDescent="0.2">
      <c r="A316" s="165">
        <v>17</v>
      </c>
      <c r="B316" s="216" t="s">
        <v>696</v>
      </c>
      <c r="C316" s="204" t="s">
        <v>750</v>
      </c>
      <c r="D316" s="199" t="s">
        <v>95</v>
      </c>
      <c r="E316" s="198">
        <v>4</v>
      </c>
      <c r="F316" s="197"/>
      <c r="G316" s="170">
        <f t="shared" si="23"/>
        <v>0</v>
      </c>
      <c r="O316" s="164"/>
      <c r="CA316" s="171"/>
      <c r="CB316" s="171"/>
    </row>
    <row r="317" spans="1:80" ht="21.75" x14ac:dyDescent="0.2">
      <c r="A317" s="165">
        <v>18</v>
      </c>
      <c r="B317" s="216" t="s">
        <v>697</v>
      </c>
      <c r="C317" s="204" t="s">
        <v>751</v>
      </c>
      <c r="D317" s="199" t="s">
        <v>95</v>
      </c>
      <c r="E317" s="198">
        <v>4</v>
      </c>
      <c r="F317" s="197"/>
      <c r="G317" s="170">
        <f t="shared" si="23"/>
        <v>0</v>
      </c>
      <c r="O317" s="164"/>
      <c r="CA317" s="171"/>
      <c r="CB317" s="171"/>
    </row>
    <row r="318" spans="1:80" ht="21.75" x14ac:dyDescent="0.2">
      <c r="A318" s="165">
        <v>19</v>
      </c>
      <c r="B318" s="216" t="s">
        <v>698</v>
      </c>
      <c r="C318" s="204" t="s">
        <v>752</v>
      </c>
      <c r="D318" s="199" t="s">
        <v>95</v>
      </c>
      <c r="E318" s="198">
        <v>1</v>
      </c>
      <c r="F318" s="197"/>
      <c r="G318" s="170">
        <f t="shared" si="23"/>
        <v>0</v>
      </c>
      <c r="O318" s="164"/>
      <c r="CA318" s="171"/>
      <c r="CB318" s="171"/>
    </row>
    <row r="319" spans="1:80" ht="21.75" x14ac:dyDescent="0.2">
      <c r="A319" s="165">
        <v>20</v>
      </c>
      <c r="B319" s="216" t="s">
        <v>699</v>
      </c>
      <c r="C319" s="204" t="s">
        <v>753</v>
      </c>
      <c r="D319" s="199" t="s">
        <v>95</v>
      </c>
      <c r="E319" s="198">
        <v>1</v>
      </c>
      <c r="F319" s="197"/>
      <c r="G319" s="170">
        <f t="shared" si="23"/>
        <v>0</v>
      </c>
      <c r="O319" s="164"/>
      <c r="CA319" s="171"/>
      <c r="CB319" s="171"/>
    </row>
    <row r="320" spans="1:80" ht="21.75" x14ac:dyDescent="0.2">
      <c r="A320" s="165">
        <v>21</v>
      </c>
      <c r="B320" s="216" t="s">
        <v>700</v>
      </c>
      <c r="C320" s="204" t="s">
        <v>754</v>
      </c>
      <c r="D320" s="199" t="s">
        <v>95</v>
      </c>
      <c r="E320" s="198">
        <v>2</v>
      </c>
      <c r="F320" s="197"/>
      <c r="G320" s="170">
        <f t="shared" si="23"/>
        <v>0</v>
      </c>
      <c r="O320" s="164"/>
      <c r="CA320" s="171"/>
      <c r="CB320" s="171"/>
    </row>
    <row r="321" spans="1:80" ht="21.75" x14ac:dyDescent="0.2">
      <c r="A321" s="165">
        <v>22</v>
      </c>
      <c r="B321" s="216" t="s">
        <v>701</v>
      </c>
      <c r="C321" s="204" t="s">
        <v>755</v>
      </c>
      <c r="D321" s="199" t="s">
        <v>95</v>
      </c>
      <c r="E321" s="198">
        <v>1</v>
      </c>
      <c r="F321" s="197"/>
      <c r="G321" s="170">
        <f t="shared" si="23"/>
        <v>0</v>
      </c>
      <c r="O321" s="164"/>
      <c r="CA321" s="171"/>
      <c r="CB321" s="171"/>
    </row>
    <row r="322" spans="1:80" x14ac:dyDescent="0.2">
      <c r="A322" s="165">
        <v>23</v>
      </c>
      <c r="B322" s="216" t="s">
        <v>702</v>
      </c>
      <c r="C322" s="204" t="s">
        <v>727</v>
      </c>
      <c r="D322" s="199" t="s">
        <v>77</v>
      </c>
      <c r="E322" s="198">
        <v>21</v>
      </c>
      <c r="F322" s="197"/>
      <c r="G322" s="170">
        <f t="shared" si="23"/>
        <v>0</v>
      </c>
      <c r="O322" s="164"/>
      <c r="CA322" s="171"/>
      <c r="CB322" s="171"/>
    </row>
    <row r="323" spans="1:80" x14ac:dyDescent="0.2">
      <c r="A323" s="165">
        <v>24</v>
      </c>
      <c r="B323" s="216" t="s">
        <v>703</v>
      </c>
      <c r="C323" s="204" t="s">
        <v>441</v>
      </c>
      <c r="D323" s="199" t="s">
        <v>77</v>
      </c>
      <c r="E323" s="198">
        <v>9</v>
      </c>
      <c r="F323" s="197"/>
      <c r="G323" s="170">
        <f t="shared" si="23"/>
        <v>0</v>
      </c>
      <c r="O323" s="164"/>
      <c r="CA323" s="171"/>
      <c r="CB323" s="171"/>
    </row>
    <row r="324" spans="1:80" x14ac:dyDescent="0.2">
      <c r="A324" s="165">
        <v>25</v>
      </c>
      <c r="B324" s="216" t="s">
        <v>704</v>
      </c>
      <c r="C324" s="204" t="s">
        <v>726</v>
      </c>
      <c r="D324" s="199" t="s">
        <v>95</v>
      </c>
      <c r="E324" s="198">
        <v>19</v>
      </c>
      <c r="F324" s="197"/>
      <c r="G324" s="170">
        <f t="shared" si="23"/>
        <v>0</v>
      </c>
      <c r="O324" s="164"/>
      <c r="CA324" s="171"/>
      <c r="CB324" s="171"/>
    </row>
    <row r="325" spans="1:80" ht="21.75" x14ac:dyDescent="0.2">
      <c r="A325" s="165">
        <v>26</v>
      </c>
      <c r="B325" s="215" t="s">
        <v>526</v>
      </c>
      <c r="C325" s="195" t="s">
        <v>599</v>
      </c>
      <c r="D325" s="199" t="s">
        <v>95</v>
      </c>
      <c r="E325" s="198">
        <v>25</v>
      </c>
      <c r="F325" s="197"/>
      <c r="G325" s="170">
        <f t="shared" si="23"/>
        <v>0</v>
      </c>
      <c r="O325" s="164"/>
      <c r="CA325" s="171"/>
      <c r="CB325" s="171"/>
    </row>
    <row r="326" spans="1:80" x14ac:dyDescent="0.2">
      <c r="A326" s="165">
        <v>27</v>
      </c>
      <c r="B326" s="215" t="s">
        <v>528</v>
      </c>
      <c r="C326" s="195" t="s">
        <v>225</v>
      </c>
      <c r="D326" s="199" t="s">
        <v>95</v>
      </c>
      <c r="E326" s="198">
        <v>9</v>
      </c>
      <c r="F326" s="197"/>
      <c r="G326" s="170">
        <f t="shared" si="23"/>
        <v>0</v>
      </c>
      <c r="O326" s="164"/>
      <c r="CA326" s="171"/>
      <c r="CB326" s="171"/>
    </row>
    <row r="327" spans="1:80" x14ac:dyDescent="0.2">
      <c r="A327" s="165">
        <v>28</v>
      </c>
      <c r="B327" s="215">
        <v>7666612763</v>
      </c>
      <c r="C327" s="204" t="s">
        <v>725</v>
      </c>
      <c r="D327" s="199" t="s">
        <v>77</v>
      </c>
      <c r="E327" s="212">
        <v>54.05</v>
      </c>
      <c r="F327" s="197"/>
      <c r="G327" s="170">
        <f t="shared" si="23"/>
        <v>0</v>
      </c>
      <c r="O327" s="164"/>
      <c r="CA327" s="171"/>
      <c r="CB327" s="171"/>
    </row>
    <row r="328" spans="1:80" x14ac:dyDescent="0.2">
      <c r="A328" s="165">
        <v>29</v>
      </c>
      <c r="B328" s="217">
        <v>611400031</v>
      </c>
      <c r="C328" s="204" t="s">
        <v>743</v>
      </c>
      <c r="D328" s="199" t="s">
        <v>95</v>
      </c>
      <c r="E328" s="198">
        <v>2</v>
      </c>
      <c r="F328" s="197"/>
      <c r="G328" s="170">
        <f t="shared" si="23"/>
        <v>0</v>
      </c>
      <c r="O328" s="164"/>
      <c r="CA328" s="171"/>
      <c r="CB328" s="171"/>
    </row>
    <row r="329" spans="1:80" x14ac:dyDescent="0.2">
      <c r="A329" s="165">
        <v>30</v>
      </c>
      <c r="B329" s="217">
        <v>611400032</v>
      </c>
      <c r="C329" s="204" t="s">
        <v>425</v>
      </c>
      <c r="D329" s="199" t="s">
        <v>95</v>
      </c>
      <c r="E329" s="198">
        <v>1</v>
      </c>
      <c r="F329" s="197"/>
      <c r="G329" s="170">
        <f t="shared" si="23"/>
        <v>0</v>
      </c>
      <c r="O329" s="164"/>
      <c r="CA329" s="171"/>
      <c r="CB329" s="171"/>
    </row>
    <row r="330" spans="1:80" x14ac:dyDescent="0.2">
      <c r="A330" s="165">
        <v>31</v>
      </c>
      <c r="B330" s="217">
        <v>611400033</v>
      </c>
      <c r="C330" s="204" t="s">
        <v>426</v>
      </c>
      <c r="D330" s="199" t="s">
        <v>95</v>
      </c>
      <c r="E330" s="198">
        <v>1</v>
      </c>
      <c r="F330" s="197"/>
      <c r="G330" s="170">
        <f t="shared" si="23"/>
        <v>0</v>
      </c>
      <c r="O330" s="164"/>
      <c r="CA330" s="171"/>
      <c r="CB330" s="171"/>
    </row>
    <row r="331" spans="1:80" x14ac:dyDescent="0.2">
      <c r="A331" s="165">
        <v>32</v>
      </c>
      <c r="B331" s="217">
        <v>611400034</v>
      </c>
      <c r="C331" s="204" t="s">
        <v>427</v>
      </c>
      <c r="D331" s="199" t="s">
        <v>95</v>
      </c>
      <c r="E331" s="198">
        <v>1</v>
      </c>
      <c r="F331" s="197"/>
      <c r="G331" s="170">
        <f t="shared" si="23"/>
        <v>0</v>
      </c>
      <c r="O331" s="164"/>
      <c r="CA331" s="171"/>
      <c r="CB331" s="171"/>
    </row>
    <row r="332" spans="1:80" x14ac:dyDescent="0.2">
      <c r="A332" s="165">
        <v>33</v>
      </c>
      <c r="B332" s="217">
        <v>611400035</v>
      </c>
      <c r="C332" s="204" t="s">
        <v>439</v>
      </c>
      <c r="D332" s="199" t="s">
        <v>95</v>
      </c>
      <c r="E332" s="198">
        <v>3</v>
      </c>
      <c r="F332" s="197"/>
      <c r="G332" s="170">
        <f t="shared" si="23"/>
        <v>0</v>
      </c>
      <c r="O332" s="164"/>
      <c r="CA332" s="171"/>
      <c r="CB332" s="171"/>
    </row>
    <row r="333" spans="1:80" x14ac:dyDescent="0.2">
      <c r="A333" s="165">
        <v>34</v>
      </c>
      <c r="B333" s="217">
        <v>611400036</v>
      </c>
      <c r="C333" s="204" t="s">
        <v>428</v>
      </c>
      <c r="D333" s="199" t="s">
        <v>95</v>
      </c>
      <c r="E333" s="198">
        <v>1</v>
      </c>
      <c r="F333" s="197"/>
      <c r="G333" s="170">
        <f t="shared" si="23"/>
        <v>0</v>
      </c>
      <c r="O333" s="164"/>
      <c r="CA333" s="171"/>
      <c r="CB333" s="171"/>
    </row>
    <row r="334" spans="1:80" x14ac:dyDescent="0.2">
      <c r="A334" s="165">
        <v>35</v>
      </c>
      <c r="B334" s="217">
        <v>611400037</v>
      </c>
      <c r="C334" s="204" t="s">
        <v>429</v>
      </c>
      <c r="D334" s="199" t="s">
        <v>95</v>
      </c>
      <c r="E334" s="198">
        <v>1</v>
      </c>
      <c r="F334" s="197"/>
      <c r="G334" s="170">
        <f t="shared" si="23"/>
        <v>0</v>
      </c>
      <c r="O334" s="164"/>
      <c r="CA334" s="171"/>
      <c r="CB334" s="171"/>
    </row>
    <row r="335" spans="1:80" x14ac:dyDescent="0.2">
      <c r="A335" s="165">
        <v>36</v>
      </c>
      <c r="B335" s="217">
        <v>611400038</v>
      </c>
      <c r="C335" s="204" t="s">
        <v>430</v>
      </c>
      <c r="D335" s="199" t="s">
        <v>95</v>
      </c>
      <c r="E335" s="198">
        <v>1</v>
      </c>
      <c r="F335" s="197"/>
      <c r="G335" s="170">
        <f t="shared" si="23"/>
        <v>0</v>
      </c>
      <c r="O335" s="164"/>
      <c r="CA335" s="171"/>
      <c r="CB335" s="171"/>
    </row>
    <row r="336" spans="1:80" x14ac:dyDescent="0.2">
      <c r="A336" s="165">
        <v>37</v>
      </c>
      <c r="B336" s="217">
        <v>611400039</v>
      </c>
      <c r="C336" s="204" t="s">
        <v>431</v>
      </c>
      <c r="D336" s="199" t="s">
        <v>95</v>
      </c>
      <c r="E336" s="198">
        <v>1</v>
      </c>
      <c r="F336" s="197"/>
      <c r="G336" s="170">
        <f t="shared" si="23"/>
        <v>0</v>
      </c>
      <c r="O336" s="164"/>
      <c r="CA336" s="171"/>
      <c r="CB336" s="171"/>
    </row>
    <row r="337" spans="1:104" x14ac:dyDescent="0.2">
      <c r="A337" s="165">
        <v>38</v>
      </c>
      <c r="B337" s="217">
        <v>611400040</v>
      </c>
      <c r="C337" s="204" t="s">
        <v>432</v>
      </c>
      <c r="D337" s="199" t="s">
        <v>95</v>
      </c>
      <c r="E337" s="198">
        <v>4</v>
      </c>
      <c r="F337" s="197"/>
      <c r="G337" s="170">
        <f t="shared" si="23"/>
        <v>0</v>
      </c>
      <c r="O337" s="164"/>
      <c r="CA337" s="171"/>
      <c r="CB337" s="171"/>
    </row>
    <row r="338" spans="1:104" x14ac:dyDescent="0.2">
      <c r="A338" s="165">
        <v>39</v>
      </c>
      <c r="B338" s="217">
        <v>611400041</v>
      </c>
      <c r="C338" s="204" t="s">
        <v>433</v>
      </c>
      <c r="D338" s="199" t="s">
        <v>95</v>
      </c>
      <c r="E338" s="198">
        <v>3</v>
      </c>
      <c r="F338" s="197"/>
      <c r="G338" s="170">
        <f t="shared" si="23"/>
        <v>0</v>
      </c>
      <c r="O338" s="164"/>
      <c r="CA338" s="171"/>
      <c r="CB338" s="171"/>
    </row>
    <row r="339" spans="1:104" x14ac:dyDescent="0.2">
      <c r="A339" s="165">
        <v>40</v>
      </c>
      <c r="B339" s="217">
        <v>611400042</v>
      </c>
      <c r="C339" s="204" t="s">
        <v>436</v>
      </c>
      <c r="D339" s="199" t="s">
        <v>95</v>
      </c>
      <c r="E339" s="198">
        <v>3</v>
      </c>
      <c r="F339" s="197"/>
      <c r="G339" s="170">
        <f t="shared" si="23"/>
        <v>0</v>
      </c>
      <c r="O339" s="164"/>
      <c r="CA339" s="171"/>
      <c r="CB339" s="171"/>
    </row>
    <row r="340" spans="1:104" x14ac:dyDescent="0.2">
      <c r="A340" s="165">
        <v>41</v>
      </c>
      <c r="B340" s="217">
        <v>611400043</v>
      </c>
      <c r="C340" s="204" t="s">
        <v>434</v>
      </c>
      <c r="D340" s="199" t="s">
        <v>95</v>
      </c>
      <c r="E340" s="198">
        <v>1</v>
      </c>
      <c r="F340" s="197"/>
      <c r="G340" s="170">
        <f t="shared" si="23"/>
        <v>0</v>
      </c>
      <c r="O340" s="164"/>
      <c r="CA340" s="171"/>
      <c r="CB340" s="171"/>
    </row>
    <row r="341" spans="1:104" x14ac:dyDescent="0.2">
      <c r="A341" s="165">
        <v>42</v>
      </c>
      <c r="B341" s="217">
        <v>611400044</v>
      </c>
      <c r="C341" s="204" t="s">
        <v>435</v>
      </c>
      <c r="D341" s="199" t="s">
        <v>95</v>
      </c>
      <c r="E341" s="198">
        <v>1</v>
      </c>
      <c r="F341" s="197"/>
      <c r="G341" s="170">
        <f t="shared" si="23"/>
        <v>0</v>
      </c>
      <c r="O341" s="164"/>
      <c r="CA341" s="171"/>
      <c r="CB341" s="171"/>
    </row>
    <row r="342" spans="1:104" x14ac:dyDescent="0.2">
      <c r="A342" s="165">
        <v>43</v>
      </c>
      <c r="B342" s="217">
        <v>611437441</v>
      </c>
      <c r="C342" s="204" t="s">
        <v>440</v>
      </c>
      <c r="D342" s="199" t="s">
        <v>95</v>
      </c>
      <c r="E342" s="198">
        <v>1</v>
      </c>
      <c r="F342" s="197"/>
      <c r="G342" s="170">
        <f t="shared" si="23"/>
        <v>0</v>
      </c>
      <c r="O342" s="164"/>
      <c r="CA342" s="171"/>
      <c r="CB342" s="171"/>
    </row>
    <row r="343" spans="1:104" x14ac:dyDescent="0.2">
      <c r="A343" s="165">
        <v>44</v>
      </c>
      <c r="B343" s="217">
        <v>611700020</v>
      </c>
      <c r="C343" s="204" t="s">
        <v>735</v>
      </c>
      <c r="D343" s="199" t="s">
        <v>95</v>
      </c>
      <c r="E343" s="198">
        <v>4</v>
      </c>
      <c r="F343" s="197"/>
      <c r="G343" s="170">
        <f t="shared" si="23"/>
        <v>0</v>
      </c>
      <c r="O343" s="164"/>
      <c r="CA343" s="171"/>
      <c r="CB343" s="171"/>
    </row>
    <row r="344" spans="1:104" x14ac:dyDescent="0.2">
      <c r="A344" s="165">
        <v>45</v>
      </c>
      <c r="B344" s="217">
        <v>611700021</v>
      </c>
      <c r="C344" s="204" t="s">
        <v>736</v>
      </c>
      <c r="D344" s="199" t="s">
        <v>95</v>
      </c>
      <c r="E344" s="198">
        <v>2</v>
      </c>
      <c r="F344" s="197"/>
      <c r="G344" s="170">
        <f t="shared" si="23"/>
        <v>0</v>
      </c>
      <c r="O344" s="164"/>
      <c r="CA344" s="171"/>
      <c r="CB344" s="171"/>
    </row>
    <row r="345" spans="1:104" x14ac:dyDescent="0.2">
      <c r="A345" s="165">
        <v>46</v>
      </c>
      <c r="B345" s="217">
        <v>611700022</v>
      </c>
      <c r="C345" s="204" t="s">
        <v>737</v>
      </c>
      <c r="D345" s="199" t="s">
        <v>95</v>
      </c>
      <c r="E345" s="198">
        <v>1</v>
      </c>
      <c r="F345" s="197"/>
      <c r="G345" s="170">
        <f t="shared" si="23"/>
        <v>0</v>
      </c>
      <c r="O345" s="164"/>
      <c r="CA345" s="171"/>
      <c r="CB345" s="171"/>
    </row>
    <row r="346" spans="1:104" x14ac:dyDescent="0.2">
      <c r="A346" s="165">
        <v>47</v>
      </c>
      <c r="B346" s="217">
        <v>611700020</v>
      </c>
      <c r="C346" s="204" t="s">
        <v>738</v>
      </c>
      <c r="D346" s="199" t="s">
        <v>95</v>
      </c>
      <c r="E346" s="198">
        <v>4</v>
      </c>
      <c r="F346" s="197"/>
      <c r="G346" s="170">
        <f t="shared" si="23"/>
        <v>0</v>
      </c>
      <c r="O346" s="164"/>
      <c r="CA346" s="171"/>
      <c r="CB346" s="171"/>
    </row>
    <row r="347" spans="1:104" x14ac:dyDescent="0.2">
      <c r="A347" s="165">
        <v>48</v>
      </c>
      <c r="B347" s="217">
        <v>611776502</v>
      </c>
      <c r="C347" s="204" t="s">
        <v>437</v>
      </c>
      <c r="D347" s="199" t="s">
        <v>95</v>
      </c>
      <c r="E347" s="198">
        <v>12</v>
      </c>
      <c r="F347" s="197"/>
      <c r="G347" s="170">
        <f t="shared" ref="G347:G352" si="24">E347*F347</f>
        <v>0</v>
      </c>
      <c r="O347" s="164"/>
      <c r="CA347" s="171"/>
      <c r="CB347" s="171"/>
    </row>
    <row r="348" spans="1:104" x14ac:dyDescent="0.2">
      <c r="A348" s="165">
        <v>49</v>
      </c>
      <c r="B348" s="217">
        <v>611776503</v>
      </c>
      <c r="C348" s="204" t="s">
        <v>628</v>
      </c>
      <c r="D348" s="199" t="s">
        <v>95</v>
      </c>
      <c r="E348" s="198">
        <v>3</v>
      </c>
      <c r="F348" s="197"/>
      <c r="G348" s="170">
        <f t="shared" si="24"/>
        <v>0</v>
      </c>
      <c r="O348" s="164"/>
      <c r="CA348" s="171"/>
      <c r="CB348" s="171"/>
    </row>
    <row r="349" spans="1:104" x14ac:dyDescent="0.2">
      <c r="A349" s="165">
        <v>50</v>
      </c>
      <c r="B349" s="217">
        <v>611776504</v>
      </c>
      <c r="C349" s="204" t="s">
        <v>438</v>
      </c>
      <c r="D349" s="199" t="s">
        <v>95</v>
      </c>
      <c r="E349" s="198">
        <v>3</v>
      </c>
      <c r="F349" s="197"/>
      <c r="G349" s="170">
        <f t="shared" si="24"/>
        <v>0</v>
      </c>
      <c r="O349" s="164"/>
      <c r="CA349" s="171"/>
      <c r="CB349" s="171"/>
    </row>
    <row r="350" spans="1:104" x14ac:dyDescent="0.2">
      <c r="A350" s="165">
        <v>51</v>
      </c>
      <c r="B350" s="217">
        <v>611998001</v>
      </c>
      <c r="C350" s="204" t="s">
        <v>728</v>
      </c>
      <c r="D350" s="199" t="s">
        <v>95</v>
      </c>
      <c r="E350" s="198">
        <v>12</v>
      </c>
      <c r="F350" s="197"/>
      <c r="G350" s="170">
        <f t="shared" si="24"/>
        <v>0</v>
      </c>
      <c r="O350" s="164"/>
      <c r="CA350" s="171"/>
      <c r="CB350" s="171"/>
    </row>
    <row r="351" spans="1:104" x14ac:dyDescent="0.2">
      <c r="A351" s="165">
        <v>52</v>
      </c>
      <c r="B351" s="217">
        <v>611998002</v>
      </c>
      <c r="C351" s="204" t="s">
        <v>729</v>
      </c>
      <c r="D351" s="199" t="s">
        <v>95</v>
      </c>
      <c r="E351" s="198">
        <v>1</v>
      </c>
      <c r="F351" s="197"/>
      <c r="G351" s="170">
        <f t="shared" si="24"/>
        <v>0</v>
      </c>
      <c r="O351" s="164"/>
      <c r="CA351" s="171"/>
      <c r="CB351" s="171"/>
    </row>
    <row r="352" spans="1:104" x14ac:dyDescent="0.2">
      <c r="A352" s="165">
        <v>53</v>
      </c>
      <c r="B352" s="218" t="s">
        <v>529</v>
      </c>
      <c r="C352" s="204" t="s">
        <v>82</v>
      </c>
      <c r="D352" s="199" t="s">
        <v>74</v>
      </c>
      <c r="E352" s="198">
        <v>8.9700000000000006</v>
      </c>
      <c r="F352" s="197"/>
      <c r="G352" s="170">
        <f t="shared" si="24"/>
        <v>0</v>
      </c>
      <c r="O352" s="164">
        <v>2</v>
      </c>
      <c r="AA352" s="141">
        <v>12</v>
      </c>
      <c r="AB352" s="141">
        <v>0</v>
      </c>
      <c r="AC352" s="141">
        <v>182</v>
      </c>
      <c r="AZ352" s="141">
        <v>2</v>
      </c>
      <c r="BA352" s="141">
        <f>IF(AZ352=1,G352,0)</f>
        <v>0</v>
      </c>
      <c r="BB352" s="141">
        <f>IF(AZ352=2,G352,0)</f>
        <v>0</v>
      </c>
      <c r="BC352" s="141">
        <f>IF(AZ352=3,G352,0)</f>
        <v>0</v>
      </c>
      <c r="BD352" s="141">
        <f>IF(AZ352=4,G352,0)</f>
        <v>0</v>
      </c>
      <c r="BE352" s="141">
        <f>IF(AZ352=5,G352,0)</f>
        <v>0</v>
      </c>
      <c r="CA352" s="171">
        <v>12</v>
      </c>
      <c r="CB352" s="171">
        <v>0</v>
      </c>
      <c r="CZ352" s="141">
        <v>0</v>
      </c>
    </row>
    <row r="353" spans="1:104" x14ac:dyDescent="0.2">
      <c r="A353" s="172"/>
      <c r="B353" s="173" t="s">
        <v>70</v>
      </c>
      <c r="C353" s="174" t="str">
        <f>CONCATENATE(B299," ",C299)</f>
        <v>4 Konstrukce truhlářské</v>
      </c>
      <c r="D353" s="175"/>
      <c r="E353" s="176"/>
      <c r="F353" s="177"/>
      <c r="G353" s="178">
        <f>SUM(G299:G352)</f>
        <v>0</v>
      </c>
      <c r="O353" s="164">
        <v>4</v>
      </c>
      <c r="BA353" s="179">
        <f>SUM(BA299:BA352)</f>
        <v>0</v>
      </c>
      <c r="BB353" s="179">
        <f>SUM(BB299:BB352)</f>
        <v>0</v>
      </c>
      <c r="BC353" s="179">
        <f>SUM(BC299:BC352)</f>
        <v>0</v>
      </c>
      <c r="BD353" s="179">
        <f>SUM(BD299:BD352)</f>
        <v>0</v>
      </c>
      <c r="BE353" s="179">
        <f>SUM(BE299:BE352)</f>
        <v>0</v>
      </c>
    </row>
    <row r="354" spans="1:104" x14ac:dyDescent="0.2">
      <c r="A354" s="158" t="s">
        <v>68</v>
      </c>
      <c r="B354" s="159" t="s">
        <v>146</v>
      </c>
      <c r="C354" s="190" t="s">
        <v>387</v>
      </c>
      <c r="D354" s="160"/>
      <c r="E354" s="161"/>
      <c r="F354" s="161"/>
      <c r="G354" s="162"/>
      <c r="H354" s="163"/>
      <c r="I354" s="163"/>
      <c r="O354" s="164">
        <v>1</v>
      </c>
    </row>
    <row r="355" spans="1:104" ht="22.5" x14ac:dyDescent="0.2">
      <c r="A355" s="210">
        <v>1</v>
      </c>
      <c r="B355" s="215">
        <v>767995101</v>
      </c>
      <c r="C355" s="202" t="s">
        <v>663</v>
      </c>
      <c r="D355" s="200" t="s">
        <v>388</v>
      </c>
      <c r="E355" s="203">
        <v>23319.599999999999</v>
      </c>
      <c r="F355" s="203"/>
      <c r="G355" s="170">
        <f t="shared" ref="G355:G370" si="25">E355*F355</f>
        <v>0</v>
      </c>
      <c r="O355" s="164">
        <v>2</v>
      </c>
      <c r="AA355" s="141">
        <v>1</v>
      </c>
      <c r="AB355" s="141">
        <v>7</v>
      </c>
      <c r="AC355" s="141">
        <v>7</v>
      </c>
      <c r="AZ355" s="141">
        <v>2</v>
      </c>
      <c r="BA355" s="141">
        <f>IF(AZ355=1,G355,0)</f>
        <v>0</v>
      </c>
      <c r="BB355" s="141">
        <f>IF(AZ355=2,G355,0)</f>
        <v>0</v>
      </c>
      <c r="BC355" s="141">
        <f>IF(AZ355=3,G355,0)</f>
        <v>0</v>
      </c>
      <c r="BD355" s="141">
        <f>IF(AZ355=4,G355,0)</f>
        <v>0</v>
      </c>
      <c r="BE355" s="141">
        <f>IF(AZ355=5,G355,0)</f>
        <v>0</v>
      </c>
      <c r="CA355" s="171">
        <v>1</v>
      </c>
      <c r="CB355" s="171">
        <v>7</v>
      </c>
      <c r="CZ355" s="141">
        <v>0</v>
      </c>
    </row>
    <row r="356" spans="1:104" x14ac:dyDescent="0.2">
      <c r="A356" s="165">
        <v>2</v>
      </c>
      <c r="B356" s="218" t="s">
        <v>676</v>
      </c>
      <c r="C356" s="202" t="s">
        <v>413</v>
      </c>
      <c r="D356" s="200" t="s">
        <v>73</v>
      </c>
      <c r="E356" s="203">
        <v>11.48</v>
      </c>
      <c r="F356" s="203"/>
      <c r="G356" s="170">
        <f t="shared" si="25"/>
        <v>0</v>
      </c>
      <c r="O356" s="164">
        <v>2</v>
      </c>
      <c r="AA356" s="141">
        <v>1</v>
      </c>
      <c r="AB356" s="141">
        <v>7</v>
      </c>
      <c r="AC356" s="141">
        <v>7</v>
      </c>
      <c r="AZ356" s="141">
        <v>2</v>
      </c>
      <c r="BA356" s="141">
        <f>IF(AZ356=1,G356,0)</f>
        <v>0</v>
      </c>
      <c r="BB356" s="141">
        <f>IF(AZ356=2,G356,0)</f>
        <v>0</v>
      </c>
      <c r="BC356" s="141">
        <f>IF(AZ356=3,G356,0)</f>
        <v>0</v>
      </c>
      <c r="BD356" s="141">
        <f>IF(AZ356=4,G356,0)</f>
        <v>0</v>
      </c>
      <c r="BE356" s="141">
        <f>IF(AZ356=5,G356,0)</f>
        <v>0</v>
      </c>
      <c r="CA356" s="171">
        <v>1</v>
      </c>
      <c r="CB356" s="171">
        <v>7</v>
      </c>
      <c r="CZ356" s="141">
        <v>1.6000000000000001E-4</v>
      </c>
    </row>
    <row r="357" spans="1:104" x14ac:dyDescent="0.2">
      <c r="A357" s="165">
        <v>3</v>
      </c>
      <c r="B357" s="218" t="s">
        <v>601</v>
      </c>
      <c r="C357" s="202" t="s">
        <v>412</v>
      </c>
      <c r="D357" s="200" t="s">
        <v>77</v>
      </c>
      <c r="E357" s="203">
        <v>773.1</v>
      </c>
      <c r="F357" s="203"/>
      <c r="G357" s="170">
        <f t="shared" si="25"/>
        <v>0</v>
      </c>
      <c r="O357" s="164">
        <v>2</v>
      </c>
      <c r="AA357" s="141">
        <v>1</v>
      </c>
      <c r="AB357" s="141">
        <v>7</v>
      </c>
      <c r="AC357" s="141">
        <v>7</v>
      </c>
      <c r="AZ357" s="141">
        <v>2</v>
      </c>
      <c r="BA357" s="141">
        <f>IF(AZ357=1,G357,0)</f>
        <v>0</v>
      </c>
      <c r="BB357" s="141">
        <f>IF(AZ357=2,G357,0)</f>
        <v>0</v>
      </c>
      <c r="BC357" s="141">
        <f>IF(AZ357=3,G357,0)</f>
        <v>0</v>
      </c>
      <c r="BD357" s="141">
        <f>IF(AZ357=4,G357,0)</f>
        <v>0</v>
      </c>
      <c r="BE357" s="141">
        <f>IF(AZ357=5,G357,0)</f>
        <v>0</v>
      </c>
      <c r="CA357" s="171">
        <v>1</v>
      </c>
      <c r="CB357" s="171">
        <v>7</v>
      </c>
      <c r="CZ357" s="141">
        <v>2.3570000000000001E-2</v>
      </c>
    </row>
    <row r="358" spans="1:104" x14ac:dyDescent="0.2">
      <c r="A358" s="165">
        <v>4</v>
      </c>
      <c r="B358" s="218" t="s">
        <v>677</v>
      </c>
      <c r="C358" s="202" t="s">
        <v>414</v>
      </c>
      <c r="D358" s="200" t="s">
        <v>73</v>
      </c>
      <c r="E358" s="203">
        <v>5.49</v>
      </c>
      <c r="F358" s="203"/>
      <c r="G358" s="170">
        <f t="shared" si="25"/>
        <v>0</v>
      </c>
      <c r="O358" s="164"/>
      <c r="CA358" s="171"/>
      <c r="CB358" s="171"/>
    </row>
    <row r="359" spans="1:104" x14ac:dyDescent="0.2">
      <c r="A359" s="165">
        <v>5</v>
      </c>
      <c r="B359" s="218" t="s">
        <v>602</v>
      </c>
      <c r="C359" s="202" t="s">
        <v>412</v>
      </c>
      <c r="D359" s="200" t="s">
        <v>77</v>
      </c>
      <c r="E359" s="203">
        <v>78.599999999999994</v>
      </c>
      <c r="F359" s="203"/>
      <c r="G359" s="170">
        <f t="shared" si="25"/>
        <v>0</v>
      </c>
      <c r="O359" s="164"/>
      <c r="CA359" s="171"/>
      <c r="CB359" s="171"/>
    </row>
    <row r="360" spans="1:104" x14ac:dyDescent="0.2">
      <c r="A360" s="165">
        <v>6</v>
      </c>
      <c r="B360" s="218" t="s">
        <v>679</v>
      </c>
      <c r="C360" s="202" t="s">
        <v>389</v>
      </c>
      <c r="D360" s="200" t="s">
        <v>76</v>
      </c>
      <c r="E360" s="203">
        <v>578.75</v>
      </c>
      <c r="F360" s="203"/>
      <c r="G360" s="170">
        <f t="shared" si="25"/>
        <v>0</v>
      </c>
      <c r="O360" s="164">
        <v>2</v>
      </c>
      <c r="AA360" s="141">
        <v>1</v>
      </c>
      <c r="AB360" s="141">
        <v>7</v>
      </c>
      <c r="AC360" s="141">
        <v>7</v>
      </c>
      <c r="AZ360" s="141">
        <v>2</v>
      </c>
      <c r="BA360" s="141">
        <f>IF(AZ360=1,G360,0)</f>
        <v>0</v>
      </c>
      <c r="BB360" s="141">
        <f>IF(AZ360=2,G360,0)</f>
        <v>0</v>
      </c>
      <c r="BC360" s="141">
        <f>IF(AZ360=3,G360,0)</f>
        <v>0</v>
      </c>
      <c r="BD360" s="141">
        <f>IF(AZ360=4,G360,0)</f>
        <v>0</v>
      </c>
      <c r="BE360" s="141">
        <f>IF(AZ360=5,G360,0)</f>
        <v>0</v>
      </c>
      <c r="CA360" s="171">
        <v>1</v>
      </c>
      <c r="CB360" s="171">
        <v>7</v>
      </c>
      <c r="CZ360" s="141">
        <v>0</v>
      </c>
    </row>
    <row r="361" spans="1:104" x14ac:dyDescent="0.2">
      <c r="A361" s="165">
        <v>7</v>
      </c>
      <c r="B361" s="218" t="s">
        <v>603</v>
      </c>
      <c r="C361" s="202" t="s">
        <v>390</v>
      </c>
      <c r="D361" s="200" t="s">
        <v>76</v>
      </c>
      <c r="E361" s="203">
        <v>526.14</v>
      </c>
      <c r="F361" s="203"/>
      <c r="G361" s="170">
        <f t="shared" si="25"/>
        <v>0</v>
      </c>
      <c r="O361" s="164"/>
      <c r="CA361" s="171"/>
      <c r="CB361" s="171"/>
    </row>
    <row r="362" spans="1:104" x14ac:dyDescent="0.2">
      <c r="A362" s="165">
        <v>8</v>
      </c>
      <c r="B362" s="218" t="s">
        <v>604</v>
      </c>
      <c r="C362" s="202" t="s">
        <v>415</v>
      </c>
      <c r="D362" s="200" t="s">
        <v>73</v>
      </c>
      <c r="E362" s="203">
        <v>16.760000000000002</v>
      </c>
      <c r="F362" s="203"/>
      <c r="G362" s="170">
        <f t="shared" si="25"/>
        <v>0</v>
      </c>
      <c r="O362" s="164"/>
      <c r="CA362" s="171"/>
      <c r="CB362" s="171"/>
    </row>
    <row r="363" spans="1:104" x14ac:dyDescent="0.2">
      <c r="A363" s="165">
        <v>9</v>
      </c>
      <c r="B363" s="218" t="s">
        <v>605</v>
      </c>
      <c r="C363" s="202" t="s">
        <v>391</v>
      </c>
      <c r="D363" s="200" t="s">
        <v>76</v>
      </c>
      <c r="E363" s="203">
        <v>526.14</v>
      </c>
      <c r="F363" s="203"/>
      <c r="G363" s="170">
        <f t="shared" si="25"/>
        <v>0</v>
      </c>
      <c r="O363" s="164">
        <v>2</v>
      </c>
      <c r="AA363" s="141">
        <v>3</v>
      </c>
      <c r="AB363" s="141">
        <v>7</v>
      </c>
      <c r="AC363" s="141" t="s">
        <v>89</v>
      </c>
      <c r="AZ363" s="141">
        <v>2</v>
      </c>
      <c r="BA363" s="141">
        <f>IF(AZ363=1,G363,0)</f>
        <v>0</v>
      </c>
      <c r="BB363" s="141">
        <f>IF(AZ363=2,G363,0)</f>
        <v>0</v>
      </c>
      <c r="BC363" s="141">
        <f>IF(AZ363=3,G363,0)</f>
        <v>0</v>
      </c>
      <c r="BD363" s="141">
        <f>IF(AZ363=4,G363,0)</f>
        <v>0</v>
      </c>
      <c r="BE363" s="141">
        <f>IF(AZ363=5,G363,0)</f>
        <v>0</v>
      </c>
      <c r="CA363" s="171">
        <v>3</v>
      </c>
      <c r="CB363" s="171">
        <v>7</v>
      </c>
      <c r="CZ363" s="141">
        <v>1.1299999999999999E-2</v>
      </c>
    </row>
    <row r="364" spans="1:104" ht="22.5" x14ac:dyDescent="0.2">
      <c r="A364" s="165">
        <v>10</v>
      </c>
      <c r="B364" s="215">
        <v>767995101</v>
      </c>
      <c r="C364" s="202" t="s">
        <v>392</v>
      </c>
      <c r="D364" s="200" t="s">
        <v>388</v>
      </c>
      <c r="E364" s="203">
        <v>5114.2</v>
      </c>
      <c r="F364" s="203"/>
      <c r="G364" s="170">
        <f t="shared" si="25"/>
        <v>0</v>
      </c>
      <c r="O364" s="164"/>
      <c r="CA364" s="171"/>
      <c r="CB364" s="171"/>
    </row>
    <row r="365" spans="1:104" x14ac:dyDescent="0.2">
      <c r="A365" s="165">
        <v>11</v>
      </c>
      <c r="B365" s="218" t="s">
        <v>678</v>
      </c>
      <c r="C365" s="202" t="s">
        <v>423</v>
      </c>
      <c r="D365" s="200" t="s">
        <v>76</v>
      </c>
      <c r="E365" s="203">
        <v>135.74</v>
      </c>
      <c r="F365" s="206"/>
      <c r="G365" s="170">
        <f t="shared" si="25"/>
        <v>0</v>
      </c>
      <c r="O365" s="164"/>
      <c r="CA365" s="171"/>
      <c r="CB365" s="171"/>
    </row>
    <row r="366" spans="1:104" x14ac:dyDescent="0.2">
      <c r="A366" s="165">
        <v>12</v>
      </c>
      <c r="B366" s="218" t="s">
        <v>606</v>
      </c>
      <c r="C366" s="202" t="s">
        <v>393</v>
      </c>
      <c r="D366" s="200" t="s">
        <v>73</v>
      </c>
      <c r="E366" s="203">
        <v>6.79</v>
      </c>
      <c r="F366" s="203"/>
      <c r="G366" s="170">
        <f t="shared" si="25"/>
        <v>0</v>
      </c>
      <c r="O366" s="164"/>
      <c r="CA366" s="171"/>
      <c r="CB366" s="171"/>
    </row>
    <row r="367" spans="1:104" x14ac:dyDescent="0.2">
      <c r="A367" s="165">
        <v>13</v>
      </c>
      <c r="B367" s="218" t="s">
        <v>607</v>
      </c>
      <c r="C367" s="202" t="s">
        <v>396</v>
      </c>
      <c r="D367" s="200" t="s">
        <v>73</v>
      </c>
      <c r="E367" s="203">
        <v>10.86</v>
      </c>
      <c r="F367" s="203"/>
      <c r="G367" s="170">
        <f t="shared" si="25"/>
        <v>0</v>
      </c>
      <c r="O367" s="164"/>
      <c r="CA367" s="171"/>
      <c r="CB367" s="171"/>
    </row>
    <row r="368" spans="1:104" x14ac:dyDescent="0.2">
      <c r="A368" s="165">
        <v>14</v>
      </c>
      <c r="B368" s="215">
        <v>711691172</v>
      </c>
      <c r="C368" s="202" t="s">
        <v>630</v>
      </c>
      <c r="D368" s="200" t="s">
        <v>76</v>
      </c>
      <c r="E368" s="203">
        <v>135.74</v>
      </c>
      <c r="F368" s="203"/>
      <c r="G368" s="170">
        <f t="shared" si="25"/>
        <v>0</v>
      </c>
      <c r="O368" s="164"/>
      <c r="CA368" s="171"/>
      <c r="CB368" s="171"/>
    </row>
    <row r="369" spans="1:104" x14ac:dyDescent="0.2">
      <c r="A369" s="165">
        <v>15</v>
      </c>
      <c r="B369" s="218" t="s">
        <v>680</v>
      </c>
      <c r="C369" s="202" t="s">
        <v>631</v>
      </c>
      <c r="D369" s="200" t="s">
        <v>73</v>
      </c>
      <c r="E369" s="203">
        <v>8.16</v>
      </c>
      <c r="F369" s="203"/>
      <c r="G369" s="170">
        <f t="shared" si="25"/>
        <v>0</v>
      </c>
      <c r="O369" s="164"/>
      <c r="CA369" s="171"/>
      <c r="CB369" s="171"/>
    </row>
    <row r="370" spans="1:104" x14ac:dyDescent="0.2">
      <c r="A370" s="165">
        <v>16</v>
      </c>
      <c r="B370" s="218" t="s">
        <v>605</v>
      </c>
      <c r="C370" s="202" t="s">
        <v>397</v>
      </c>
      <c r="D370" s="200" t="s">
        <v>76</v>
      </c>
      <c r="E370" s="196">
        <v>135.74</v>
      </c>
      <c r="F370" s="203"/>
      <c r="G370" s="170">
        <f t="shared" si="25"/>
        <v>0</v>
      </c>
      <c r="O370" s="164"/>
      <c r="CA370" s="171"/>
      <c r="CB370" s="171"/>
    </row>
    <row r="371" spans="1:104" x14ac:dyDescent="0.2">
      <c r="A371" s="172"/>
      <c r="B371" s="173" t="s">
        <v>70</v>
      </c>
      <c r="C371" s="174" t="str">
        <f>CONCATENATE(B354," ",C354)</f>
        <v>5 Konstrukce střechy</v>
      </c>
      <c r="D371" s="175"/>
      <c r="E371" s="176"/>
      <c r="F371" s="177"/>
      <c r="G371" s="178">
        <f>SUM(G354:G370)</f>
        <v>0</v>
      </c>
      <c r="O371" s="164">
        <v>4</v>
      </c>
      <c r="BA371" s="179">
        <f>SUM(BA354:BA370)</f>
        <v>0</v>
      </c>
      <c r="BB371" s="179">
        <f>SUM(BB354:BB370)</f>
        <v>0</v>
      </c>
      <c r="BC371" s="179">
        <f>SUM(BC354:BC370)</f>
        <v>0</v>
      </c>
      <c r="BD371" s="179">
        <f>SUM(BD354:BD370)</f>
        <v>0</v>
      </c>
      <c r="BE371" s="179">
        <f>SUM(BE354:BE370)</f>
        <v>0</v>
      </c>
    </row>
    <row r="372" spans="1:104" x14ac:dyDescent="0.2">
      <c r="A372" s="158" t="s">
        <v>68</v>
      </c>
      <c r="B372" s="159" t="s">
        <v>90</v>
      </c>
      <c r="C372" s="190" t="s">
        <v>313</v>
      </c>
      <c r="D372" s="160"/>
      <c r="E372" s="161"/>
      <c r="F372" s="161"/>
      <c r="G372" s="162"/>
      <c r="H372" s="163"/>
      <c r="I372" s="163"/>
      <c r="O372" s="164">
        <v>1</v>
      </c>
    </row>
    <row r="373" spans="1:104" ht="22.5" x14ac:dyDescent="0.2">
      <c r="A373" s="165">
        <v>1</v>
      </c>
      <c r="B373" s="222" t="s">
        <v>682</v>
      </c>
      <c r="C373" s="202" t="s">
        <v>636</v>
      </c>
      <c r="D373" s="200" t="s">
        <v>76</v>
      </c>
      <c r="E373" s="203">
        <v>165.15</v>
      </c>
      <c r="F373" s="203"/>
      <c r="G373" s="170">
        <f t="shared" ref="G373:G395" si="26">E373*F373</f>
        <v>0</v>
      </c>
      <c r="O373" s="164">
        <v>2</v>
      </c>
      <c r="AA373" s="141">
        <v>1</v>
      </c>
      <c r="AB373" s="141">
        <v>7</v>
      </c>
      <c r="AC373" s="141">
        <v>7</v>
      </c>
      <c r="AZ373" s="141">
        <v>2</v>
      </c>
      <c r="BA373" s="141">
        <f>IF(AZ373=1,G373,0)</f>
        <v>0</v>
      </c>
      <c r="BB373" s="141">
        <f>IF(AZ373=2,G373,0)</f>
        <v>0</v>
      </c>
      <c r="BC373" s="141">
        <f>IF(AZ373=3,G373,0)</f>
        <v>0</v>
      </c>
      <c r="BD373" s="141">
        <f>IF(AZ373=4,G373,0)</f>
        <v>0</v>
      </c>
      <c r="BE373" s="141">
        <f>IF(AZ373=5,G373,0)</f>
        <v>0</v>
      </c>
      <c r="CA373" s="171">
        <v>1</v>
      </c>
      <c r="CB373" s="171">
        <v>7</v>
      </c>
      <c r="CZ373" s="141">
        <v>2.2499999999999998E-3</v>
      </c>
    </row>
    <row r="374" spans="1:104" x14ac:dyDescent="0.2">
      <c r="A374" s="165">
        <v>2</v>
      </c>
      <c r="B374" s="218" t="s">
        <v>666</v>
      </c>
      <c r="C374" s="202" t="s">
        <v>637</v>
      </c>
      <c r="D374" s="200" t="s">
        <v>76</v>
      </c>
      <c r="E374" s="203">
        <v>165.15</v>
      </c>
      <c r="F374" s="203"/>
      <c r="G374" s="170">
        <f t="shared" si="26"/>
        <v>0</v>
      </c>
      <c r="O374" s="164"/>
      <c r="CA374" s="171"/>
      <c r="CB374" s="171"/>
    </row>
    <row r="375" spans="1:104" x14ac:dyDescent="0.2">
      <c r="A375" s="165">
        <v>3</v>
      </c>
      <c r="B375" s="218" t="s">
        <v>664</v>
      </c>
      <c r="C375" s="202" t="s">
        <v>802</v>
      </c>
      <c r="D375" s="200" t="s">
        <v>73</v>
      </c>
      <c r="E375" s="206">
        <v>4.95</v>
      </c>
      <c r="F375" s="203"/>
      <c r="G375" s="170">
        <f t="shared" si="26"/>
        <v>0</v>
      </c>
      <c r="O375" s="164"/>
      <c r="CA375" s="171"/>
      <c r="CB375" s="171"/>
    </row>
    <row r="376" spans="1:104" x14ac:dyDescent="0.2">
      <c r="A376" s="165">
        <v>4</v>
      </c>
      <c r="B376" s="218" t="s">
        <v>665</v>
      </c>
      <c r="C376" s="202" t="s">
        <v>801</v>
      </c>
      <c r="D376" s="200" t="s">
        <v>73</v>
      </c>
      <c r="E376" s="206">
        <v>16.510000000000002</v>
      </c>
      <c r="F376" s="203"/>
      <c r="G376" s="170">
        <f t="shared" si="26"/>
        <v>0</v>
      </c>
      <c r="O376" s="164"/>
      <c r="CA376" s="171"/>
      <c r="CB376" s="171"/>
    </row>
    <row r="377" spans="1:104" x14ac:dyDescent="0.2">
      <c r="A377" s="165">
        <v>5</v>
      </c>
      <c r="B377" s="215">
        <v>273211722</v>
      </c>
      <c r="C377" s="202" t="s">
        <v>800</v>
      </c>
      <c r="D377" s="200" t="s">
        <v>73</v>
      </c>
      <c r="E377" s="206">
        <v>24.77</v>
      </c>
      <c r="F377" s="203"/>
      <c r="G377" s="170">
        <f t="shared" si="26"/>
        <v>0</v>
      </c>
      <c r="O377" s="164"/>
      <c r="CA377" s="171"/>
      <c r="CB377" s="171"/>
    </row>
    <row r="378" spans="1:104" x14ac:dyDescent="0.2">
      <c r="A378" s="165">
        <v>6</v>
      </c>
      <c r="B378" s="218" t="s">
        <v>684</v>
      </c>
      <c r="C378" s="202" t="s">
        <v>634</v>
      </c>
      <c r="D378" s="200" t="s">
        <v>77</v>
      </c>
      <c r="E378" s="206">
        <v>167</v>
      </c>
      <c r="F378" s="203"/>
      <c r="G378" s="170">
        <f t="shared" si="26"/>
        <v>0</v>
      </c>
      <c r="O378" s="164"/>
      <c r="CA378" s="171"/>
      <c r="CB378" s="171"/>
    </row>
    <row r="379" spans="1:104" x14ac:dyDescent="0.2">
      <c r="A379" s="165">
        <v>7</v>
      </c>
      <c r="B379" s="218" t="s">
        <v>667</v>
      </c>
      <c r="C379" s="202" t="s">
        <v>635</v>
      </c>
      <c r="D379" s="200" t="s">
        <v>77</v>
      </c>
      <c r="E379" s="206">
        <v>167</v>
      </c>
      <c r="F379" s="203"/>
      <c r="G379" s="170">
        <f t="shared" si="26"/>
        <v>0</v>
      </c>
      <c r="O379" s="164"/>
      <c r="CA379" s="171"/>
      <c r="CB379" s="171"/>
    </row>
    <row r="380" spans="1:104" x14ac:dyDescent="0.2">
      <c r="A380" s="165">
        <v>8</v>
      </c>
      <c r="B380" s="222" t="s">
        <v>683</v>
      </c>
      <c r="C380" s="202" t="s">
        <v>799</v>
      </c>
      <c r="D380" s="200" t="s">
        <v>76</v>
      </c>
      <c r="E380" s="206">
        <v>141.15</v>
      </c>
      <c r="F380" s="203"/>
      <c r="G380" s="170">
        <f t="shared" si="26"/>
        <v>0</v>
      </c>
      <c r="O380" s="164">
        <v>2</v>
      </c>
      <c r="AA380" s="141">
        <v>1</v>
      </c>
      <c r="AB380" s="141">
        <v>7</v>
      </c>
      <c r="AC380" s="141">
        <v>7</v>
      </c>
      <c r="AZ380" s="141">
        <v>2</v>
      </c>
      <c r="BA380" s="141">
        <f>IF(AZ380=1,G380,0)</f>
        <v>0</v>
      </c>
      <c r="BB380" s="141">
        <f>IF(AZ380=2,G380,0)</f>
        <v>0</v>
      </c>
      <c r="BC380" s="141">
        <f>IF(AZ380=3,G380,0)</f>
        <v>0</v>
      </c>
      <c r="BD380" s="141">
        <f>IF(AZ380=4,G380,0)</f>
        <v>0</v>
      </c>
      <c r="BE380" s="141">
        <f>IF(AZ380=5,G380,0)</f>
        <v>0</v>
      </c>
      <c r="CA380" s="171">
        <v>1</v>
      </c>
      <c r="CB380" s="171">
        <v>7</v>
      </c>
      <c r="CZ380" s="141">
        <v>3.2000000000000003E-4</v>
      </c>
    </row>
    <row r="381" spans="1:104" x14ac:dyDescent="0.2">
      <c r="A381" s="165">
        <v>9</v>
      </c>
      <c r="B381" s="218" t="s">
        <v>666</v>
      </c>
      <c r="C381" s="202" t="s">
        <v>637</v>
      </c>
      <c r="D381" s="200" t="s">
        <v>76</v>
      </c>
      <c r="E381" s="206">
        <v>141.15</v>
      </c>
      <c r="F381" s="203"/>
      <c r="G381" s="170">
        <f t="shared" si="26"/>
        <v>0</v>
      </c>
      <c r="O381" s="164"/>
      <c r="CA381" s="171"/>
      <c r="CB381" s="171"/>
    </row>
    <row r="382" spans="1:104" x14ac:dyDescent="0.2">
      <c r="A382" s="165">
        <v>10</v>
      </c>
      <c r="B382" s="218" t="s">
        <v>664</v>
      </c>
      <c r="C382" s="202" t="s">
        <v>802</v>
      </c>
      <c r="D382" s="200" t="s">
        <v>73</v>
      </c>
      <c r="E382" s="206">
        <v>4.2300000000000004</v>
      </c>
      <c r="F382" s="203"/>
      <c r="G382" s="170">
        <f t="shared" si="26"/>
        <v>0</v>
      </c>
      <c r="O382" s="164"/>
      <c r="CA382" s="171"/>
      <c r="CB382" s="171"/>
    </row>
    <row r="383" spans="1:104" x14ac:dyDescent="0.2">
      <c r="A383" s="165">
        <v>11</v>
      </c>
      <c r="B383" s="218" t="s">
        <v>665</v>
      </c>
      <c r="C383" s="202" t="s">
        <v>801</v>
      </c>
      <c r="D383" s="200" t="s">
        <v>73</v>
      </c>
      <c r="E383" s="206">
        <v>14.11</v>
      </c>
      <c r="F383" s="203"/>
      <c r="G383" s="170">
        <f t="shared" si="26"/>
        <v>0</v>
      </c>
      <c r="O383" s="164"/>
      <c r="CA383" s="171"/>
      <c r="CB383" s="171"/>
    </row>
    <row r="384" spans="1:104" x14ac:dyDescent="0.2">
      <c r="A384" s="165">
        <v>12</v>
      </c>
      <c r="B384" s="215">
        <v>273211722</v>
      </c>
      <c r="C384" s="202" t="s">
        <v>800</v>
      </c>
      <c r="D384" s="200" t="s">
        <v>73</v>
      </c>
      <c r="E384" s="206">
        <v>21.17</v>
      </c>
      <c r="F384" s="203"/>
      <c r="G384" s="170">
        <f t="shared" si="26"/>
        <v>0</v>
      </c>
      <c r="O384" s="164"/>
      <c r="CA384" s="171"/>
      <c r="CB384" s="171"/>
    </row>
    <row r="385" spans="1:104" x14ac:dyDescent="0.2">
      <c r="A385" s="165">
        <v>13</v>
      </c>
      <c r="B385" s="218" t="s">
        <v>684</v>
      </c>
      <c r="C385" s="202" t="s">
        <v>634</v>
      </c>
      <c r="D385" s="200" t="s">
        <v>77</v>
      </c>
      <c r="E385" s="203">
        <v>69.2</v>
      </c>
      <c r="F385" s="203"/>
      <c r="G385" s="170">
        <f t="shared" si="26"/>
        <v>0</v>
      </c>
      <c r="O385" s="164"/>
      <c r="CA385" s="171"/>
      <c r="CB385" s="171"/>
    </row>
    <row r="386" spans="1:104" x14ac:dyDescent="0.2">
      <c r="A386" s="165">
        <v>14</v>
      </c>
      <c r="B386" s="218" t="s">
        <v>667</v>
      </c>
      <c r="C386" s="202" t="s">
        <v>635</v>
      </c>
      <c r="D386" s="200" t="s">
        <v>77</v>
      </c>
      <c r="E386" s="203">
        <v>69.2</v>
      </c>
      <c r="F386" s="203"/>
      <c r="G386" s="170">
        <f t="shared" si="26"/>
        <v>0</v>
      </c>
      <c r="O386" s="164"/>
      <c r="CA386" s="171"/>
      <c r="CB386" s="171"/>
    </row>
    <row r="387" spans="1:104" x14ac:dyDescent="0.2">
      <c r="A387" s="165">
        <v>15</v>
      </c>
      <c r="B387" s="215">
        <v>273211721</v>
      </c>
      <c r="C387" s="202" t="s">
        <v>798</v>
      </c>
      <c r="D387" s="200" t="s">
        <v>73</v>
      </c>
      <c r="E387" s="203">
        <v>6.22</v>
      </c>
      <c r="F387" s="203"/>
      <c r="G387" s="170">
        <f t="shared" si="26"/>
        <v>0</v>
      </c>
      <c r="O387" s="164"/>
      <c r="CA387" s="171"/>
      <c r="CB387" s="171"/>
    </row>
    <row r="388" spans="1:104" x14ac:dyDescent="0.2">
      <c r="A388" s="165">
        <v>16</v>
      </c>
      <c r="B388" s="215">
        <v>711691172</v>
      </c>
      <c r="C388" s="202" t="s">
        <v>797</v>
      </c>
      <c r="D388" s="200" t="s">
        <v>76</v>
      </c>
      <c r="E388" s="203">
        <v>58</v>
      </c>
      <c r="F388" s="203"/>
      <c r="G388" s="170">
        <f t="shared" si="26"/>
        <v>0</v>
      </c>
      <c r="O388" s="164"/>
      <c r="CA388" s="171"/>
      <c r="CB388" s="171"/>
    </row>
    <row r="389" spans="1:104" x14ac:dyDescent="0.2">
      <c r="A389" s="165">
        <v>18</v>
      </c>
      <c r="B389" s="218" t="s">
        <v>688</v>
      </c>
      <c r="C389" s="202" t="s">
        <v>314</v>
      </c>
      <c r="D389" s="200" t="s">
        <v>73</v>
      </c>
      <c r="E389" s="203">
        <v>8.3000000000000007</v>
      </c>
      <c r="F389" s="203"/>
      <c r="G389" s="170">
        <f t="shared" si="26"/>
        <v>0</v>
      </c>
      <c r="O389" s="164"/>
      <c r="CA389" s="171"/>
      <c r="CB389" s="171"/>
    </row>
    <row r="390" spans="1:104" x14ac:dyDescent="0.2">
      <c r="A390" s="165">
        <v>19</v>
      </c>
      <c r="B390" s="218" t="s">
        <v>687</v>
      </c>
      <c r="C390" s="202" t="s">
        <v>639</v>
      </c>
      <c r="D390" s="200" t="s">
        <v>94</v>
      </c>
      <c r="E390" s="206">
        <v>1</v>
      </c>
      <c r="F390" s="203"/>
      <c r="G390" s="170">
        <f t="shared" si="26"/>
        <v>0</v>
      </c>
      <c r="O390" s="164"/>
      <c r="CA390" s="171"/>
      <c r="CB390" s="171"/>
    </row>
    <row r="391" spans="1:104" x14ac:dyDescent="0.2">
      <c r="A391" s="165">
        <v>20</v>
      </c>
      <c r="B391" s="218" t="s">
        <v>686</v>
      </c>
      <c r="C391" s="202" t="s">
        <v>640</v>
      </c>
      <c r="D391" s="200" t="s">
        <v>94</v>
      </c>
      <c r="E391" s="206">
        <v>1</v>
      </c>
      <c r="F391" s="203"/>
      <c r="G391" s="170">
        <f t="shared" si="26"/>
        <v>0</v>
      </c>
      <c r="O391" s="164"/>
      <c r="CA391" s="171"/>
      <c r="CB391" s="171"/>
    </row>
    <row r="392" spans="1:104" x14ac:dyDescent="0.2">
      <c r="A392" s="165">
        <v>21</v>
      </c>
      <c r="B392" s="218" t="s">
        <v>685</v>
      </c>
      <c r="C392" s="202" t="s">
        <v>796</v>
      </c>
      <c r="D392" s="200" t="s">
        <v>76</v>
      </c>
      <c r="E392" s="203">
        <v>191.96</v>
      </c>
      <c r="F392" s="203"/>
      <c r="G392" s="170">
        <f t="shared" si="26"/>
        <v>0</v>
      </c>
      <c r="O392" s="164"/>
      <c r="CA392" s="171"/>
      <c r="CB392" s="171"/>
    </row>
    <row r="393" spans="1:104" x14ac:dyDescent="0.2">
      <c r="A393" s="165">
        <v>22</v>
      </c>
      <c r="B393" s="215">
        <v>273311511</v>
      </c>
      <c r="C393" s="202" t="s">
        <v>795</v>
      </c>
      <c r="D393" s="200" t="s">
        <v>73</v>
      </c>
      <c r="E393" s="206">
        <v>5.76</v>
      </c>
      <c r="F393" s="203"/>
      <c r="G393" s="170">
        <f t="shared" si="26"/>
        <v>0</v>
      </c>
      <c r="O393" s="164"/>
      <c r="CA393" s="171"/>
      <c r="CB393" s="171"/>
    </row>
    <row r="394" spans="1:104" x14ac:dyDescent="0.2">
      <c r="A394" s="165">
        <v>23</v>
      </c>
      <c r="B394" s="215">
        <v>273211721</v>
      </c>
      <c r="C394" s="202" t="s">
        <v>794</v>
      </c>
      <c r="D394" s="200" t="s">
        <v>73</v>
      </c>
      <c r="E394" s="206">
        <v>19.899999999999999</v>
      </c>
      <c r="F394" s="203"/>
      <c r="G394" s="170">
        <f t="shared" si="26"/>
        <v>0</v>
      </c>
      <c r="O394" s="164"/>
      <c r="CA394" s="171"/>
      <c r="CB394" s="171"/>
    </row>
    <row r="395" spans="1:104" x14ac:dyDescent="0.2">
      <c r="A395" s="165">
        <v>24</v>
      </c>
      <c r="B395" s="215">
        <v>273211722</v>
      </c>
      <c r="C395" s="202" t="s">
        <v>793</v>
      </c>
      <c r="D395" s="200" t="s">
        <v>73</v>
      </c>
      <c r="E395" s="206">
        <v>28.79</v>
      </c>
      <c r="F395" s="203"/>
      <c r="G395" s="170">
        <f t="shared" si="26"/>
        <v>0</v>
      </c>
      <c r="O395" s="164">
        <v>2</v>
      </c>
      <c r="AA395" s="141">
        <v>1</v>
      </c>
      <c r="AB395" s="141">
        <v>7</v>
      </c>
      <c r="AC395" s="141">
        <v>7</v>
      </c>
      <c r="AZ395" s="141">
        <v>2</v>
      </c>
      <c r="BA395" s="141">
        <f>IF(AZ395=1,G395,0)</f>
        <v>0</v>
      </c>
      <c r="BB395" s="141">
        <f>IF(AZ395=2,G395,0)</f>
        <v>0</v>
      </c>
      <c r="BC395" s="141">
        <f>IF(AZ395=3,G395,0)</f>
        <v>0</v>
      </c>
      <c r="BD395" s="141">
        <f>IF(AZ395=4,G395,0)</f>
        <v>0</v>
      </c>
      <c r="BE395" s="141">
        <f>IF(AZ395=5,G395,0)</f>
        <v>0</v>
      </c>
      <c r="CA395" s="171">
        <v>1</v>
      </c>
      <c r="CB395" s="171">
        <v>7</v>
      </c>
      <c r="CZ395" s="141">
        <v>2.8800000000000002E-3</v>
      </c>
    </row>
    <row r="396" spans="1:104" x14ac:dyDescent="0.2">
      <c r="A396" s="172"/>
      <c r="B396" s="173" t="s">
        <v>70</v>
      </c>
      <c r="C396" s="174" t="str">
        <f>CONCATENATE(B372," ",C372)</f>
        <v>764 Venkovní zpevněné plochy</v>
      </c>
      <c r="D396" s="175"/>
      <c r="E396" s="176"/>
      <c r="F396" s="177"/>
      <c r="G396" s="178">
        <f>SUM(G372:G395)</f>
        <v>0</v>
      </c>
      <c r="O396" s="164">
        <v>4</v>
      </c>
      <c r="BA396" s="179">
        <f>SUM(BA372:BA395)</f>
        <v>0</v>
      </c>
      <c r="BB396" s="179">
        <f>SUM(BB372:BB395)</f>
        <v>0</v>
      </c>
      <c r="BC396" s="179">
        <f>SUM(BC372:BC395)</f>
        <v>0</v>
      </c>
      <c r="BD396" s="179">
        <f>SUM(BD372:BD395)</f>
        <v>0</v>
      </c>
      <c r="BE396" s="179">
        <f>SUM(BE372:BE395)</f>
        <v>0</v>
      </c>
    </row>
    <row r="397" spans="1:104" x14ac:dyDescent="0.2">
      <c r="A397" s="158" t="s">
        <v>68</v>
      </c>
      <c r="B397" s="159" t="s">
        <v>146</v>
      </c>
      <c r="C397" s="190" t="s">
        <v>230</v>
      </c>
      <c r="D397" s="160"/>
      <c r="E397" s="161"/>
      <c r="F397" s="161"/>
      <c r="G397" s="162"/>
      <c r="H397" s="163"/>
      <c r="I397" s="163"/>
      <c r="O397" s="164">
        <v>1</v>
      </c>
    </row>
    <row r="398" spans="1:104" ht="21.75" x14ac:dyDescent="0.2">
      <c r="A398" s="165">
        <v>1</v>
      </c>
      <c r="B398" s="215" t="s">
        <v>530</v>
      </c>
      <c r="C398" s="195" t="s">
        <v>231</v>
      </c>
      <c r="D398" s="199" t="s">
        <v>76</v>
      </c>
      <c r="E398" s="203">
        <v>220</v>
      </c>
      <c r="F398" s="169"/>
      <c r="G398" s="170">
        <f t="shared" ref="G398:G417" si="27">E398*F398</f>
        <v>0</v>
      </c>
      <c r="O398" s="164">
        <v>2</v>
      </c>
      <c r="AA398" s="141">
        <v>1</v>
      </c>
      <c r="AB398" s="141">
        <v>7</v>
      </c>
      <c r="AC398" s="141">
        <v>7</v>
      </c>
      <c r="AZ398" s="141">
        <v>2</v>
      </c>
      <c r="BA398" s="141">
        <f>IF(AZ398=1,G398,0)</f>
        <v>0</v>
      </c>
      <c r="BB398" s="141">
        <f>IF(AZ398=2,G398,0)</f>
        <v>0</v>
      </c>
      <c r="BC398" s="141">
        <f>IF(AZ398=3,G398,0)</f>
        <v>0</v>
      </c>
      <c r="BD398" s="141">
        <f>IF(AZ398=4,G398,0)</f>
        <v>0</v>
      </c>
      <c r="BE398" s="141">
        <f>IF(AZ398=5,G398,0)</f>
        <v>0</v>
      </c>
      <c r="CA398" s="171">
        <v>1</v>
      </c>
      <c r="CB398" s="171">
        <v>7</v>
      </c>
      <c r="CZ398" s="141">
        <v>3.1E-4</v>
      </c>
    </row>
    <row r="399" spans="1:104" x14ac:dyDescent="0.2">
      <c r="A399" s="165">
        <v>2</v>
      </c>
      <c r="B399" s="217">
        <v>59764200</v>
      </c>
      <c r="C399" s="195" t="s">
        <v>767</v>
      </c>
      <c r="D399" s="199" t="s">
        <v>76</v>
      </c>
      <c r="E399" s="203">
        <v>242</v>
      </c>
      <c r="F399" s="169"/>
      <c r="G399" s="170">
        <f t="shared" si="27"/>
        <v>0</v>
      </c>
      <c r="O399" s="164"/>
      <c r="CA399" s="171"/>
      <c r="CB399" s="171"/>
    </row>
    <row r="400" spans="1:104" x14ac:dyDescent="0.2">
      <c r="A400" s="165">
        <v>3</v>
      </c>
      <c r="B400" s="215" t="s">
        <v>531</v>
      </c>
      <c r="C400" s="195" t="s">
        <v>766</v>
      </c>
      <c r="D400" s="199" t="s">
        <v>77</v>
      </c>
      <c r="E400" s="203">
        <v>126</v>
      </c>
      <c r="F400" s="169"/>
      <c r="G400" s="170">
        <f t="shared" si="27"/>
        <v>0</v>
      </c>
      <c r="O400" s="164"/>
      <c r="CA400" s="171"/>
      <c r="CB400" s="171"/>
    </row>
    <row r="401" spans="1:104" x14ac:dyDescent="0.2">
      <c r="A401" s="165">
        <v>4</v>
      </c>
      <c r="B401" s="215" t="s">
        <v>532</v>
      </c>
      <c r="C401" s="195" t="s">
        <v>765</v>
      </c>
      <c r="D401" s="199" t="s">
        <v>76</v>
      </c>
      <c r="E401" s="203">
        <v>228</v>
      </c>
      <c r="F401" s="169"/>
      <c r="G401" s="170">
        <f t="shared" si="27"/>
        <v>0</v>
      </c>
      <c r="O401" s="164"/>
      <c r="CA401" s="171"/>
      <c r="CB401" s="171"/>
    </row>
    <row r="402" spans="1:104" x14ac:dyDescent="0.2">
      <c r="A402" s="165">
        <v>5</v>
      </c>
      <c r="B402" s="215" t="s">
        <v>533</v>
      </c>
      <c r="C402" s="195" t="s">
        <v>232</v>
      </c>
      <c r="D402" s="199" t="s">
        <v>76</v>
      </c>
      <c r="E402" s="203">
        <v>228</v>
      </c>
      <c r="F402" s="169"/>
      <c r="G402" s="170">
        <f t="shared" si="27"/>
        <v>0</v>
      </c>
      <c r="O402" s="164"/>
      <c r="CA402" s="171"/>
      <c r="CB402" s="171"/>
    </row>
    <row r="403" spans="1:104" ht="21.75" x14ac:dyDescent="0.2">
      <c r="A403" s="165">
        <v>6</v>
      </c>
      <c r="B403" s="215" t="s">
        <v>530</v>
      </c>
      <c r="C403" s="204" t="s">
        <v>654</v>
      </c>
      <c r="D403" s="199" t="s">
        <v>76</v>
      </c>
      <c r="E403" s="205">
        <v>33.47</v>
      </c>
      <c r="F403" s="169"/>
      <c r="G403" s="170">
        <f t="shared" si="27"/>
        <v>0</v>
      </c>
      <c r="O403" s="164"/>
      <c r="CA403" s="171"/>
      <c r="CB403" s="171"/>
    </row>
    <row r="404" spans="1:104" ht="21.75" x14ac:dyDescent="0.2">
      <c r="A404" s="165">
        <v>7</v>
      </c>
      <c r="B404" s="217">
        <v>59764200</v>
      </c>
      <c r="C404" s="204" t="s">
        <v>771</v>
      </c>
      <c r="D404" s="199" t="s">
        <v>76</v>
      </c>
      <c r="E404" s="205">
        <v>36.81</v>
      </c>
      <c r="F404" s="169"/>
      <c r="G404" s="170">
        <f t="shared" si="27"/>
        <v>0</v>
      </c>
      <c r="O404" s="164"/>
      <c r="CA404" s="171"/>
      <c r="CB404" s="171"/>
    </row>
    <row r="405" spans="1:104" x14ac:dyDescent="0.2">
      <c r="A405" s="165">
        <v>8</v>
      </c>
      <c r="B405" s="215" t="s">
        <v>531</v>
      </c>
      <c r="C405" s="204" t="s">
        <v>764</v>
      </c>
      <c r="D405" s="199" t="s">
        <v>77</v>
      </c>
      <c r="E405" s="203">
        <v>24</v>
      </c>
      <c r="F405" s="169"/>
      <c r="G405" s="170">
        <f t="shared" si="27"/>
        <v>0</v>
      </c>
      <c r="O405" s="164"/>
      <c r="CA405" s="171"/>
      <c r="CB405" s="171"/>
    </row>
    <row r="406" spans="1:104" x14ac:dyDescent="0.2">
      <c r="A406" s="165">
        <v>9</v>
      </c>
      <c r="B406" s="215" t="s">
        <v>533</v>
      </c>
      <c r="C406" s="204" t="s">
        <v>768</v>
      </c>
      <c r="D406" s="199" t="s">
        <v>76</v>
      </c>
      <c r="E406" s="205">
        <v>54.17</v>
      </c>
      <c r="F406" s="169"/>
      <c r="G406" s="170">
        <f t="shared" si="27"/>
        <v>0</v>
      </c>
      <c r="O406" s="164"/>
      <c r="CA406" s="171"/>
      <c r="CB406" s="171"/>
    </row>
    <row r="407" spans="1:104" ht="21.75" x14ac:dyDescent="0.2">
      <c r="A407" s="165">
        <v>10</v>
      </c>
      <c r="B407" s="215" t="s">
        <v>530</v>
      </c>
      <c r="C407" s="204" t="s">
        <v>370</v>
      </c>
      <c r="D407" s="199" t="s">
        <v>76</v>
      </c>
      <c r="E407" s="205">
        <v>26.43</v>
      </c>
      <c r="F407" s="169"/>
      <c r="G407" s="170">
        <f t="shared" si="27"/>
        <v>0</v>
      </c>
      <c r="O407" s="164"/>
      <c r="CA407" s="171"/>
      <c r="CB407" s="171"/>
    </row>
    <row r="408" spans="1:104" ht="21.75" x14ac:dyDescent="0.2">
      <c r="A408" s="165">
        <v>11</v>
      </c>
      <c r="B408" s="217">
        <v>59764200</v>
      </c>
      <c r="C408" s="204" t="s">
        <v>772</v>
      </c>
      <c r="D408" s="199" t="s">
        <v>76</v>
      </c>
      <c r="E408" s="203">
        <v>29.07</v>
      </c>
      <c r="F408" s="197"/>
      <c r="G408" s="170">
        <f t="shared" si="27"/>
        <v>0</v>
      </c>
      <c r="O408" s="164"/>
      <c r="CA408" s="171"/>
      <c r="CB408" s="171"/>
    </row>
    <row r="409" spans="1:104" x14ac:dyDescent="0.2">
      <c r="A409" s="165">
        <v>12</v>
      </c>
      <c r="B409" s="215" t="s">
        <v>531</v>
      </c>
      <c r="C409" s="204" t="s">
        <v>763</v>
      </c>
      <c r="D409" s="200" t="s">
        <v>77</v>
      </c>
      <c r="E409" s="203">
        <v>37.799999999999997</v>
      </c>
      <c r="F409" s="197"/>
      <c r="G409" s="170">
        <f t="shared" si="27"/>
        <v>0</v>
      </c>
      <c r="O409" s="164"/>
      <c r="CA409" s="171"/>
      <c r="CB409" s="171"/>
    </row>
    <row r="410" spans="1:104" x14ac:dyDescent="0.2">
      <c r="A410" s="165">
        <v>13</v>
      </c>
      <c r="B410" s="215" t="s">
        <v>534</v>
      </c>
      <c r="C410" s="204" t="s">
        <v>762</v>
      </c>
      <c r="D410" s="199" t="s">
        <v>76</v>
      </c>
      <c r="E410" s="203">
        <v>26.43</v>
      </c>
      <c r="F410" s="203"/>
      <c r="G410" s="170">
        <f t="shared" si="27"/>
        <v>0</v>
      </c>
      <c r="O410" s="164">
        <v>2</v>
      </c>
      <c r="AA410" s="141">
        <v>12</v>
      </c>
      <c r="AB410" s="141">
        <v>0</v>
      </c>
      <c r="AC410" s="141">
        <v>258</v>
      </c>
      <c r="AZ410" s="141">
        <v>2</v>
      </c>
      <c r="BA410" s="141">
        <f>IF(AZ410=1,G410,0)</f>
        <v>0</v>
      </c>
      <c r="BB410" s="141">
        <f>IF(AZ410=2,G410,0)</f>
        <v>0</v>
      </c>
      <c r="BC410" s="141">
        <f>IF(AZ410=3,G410,0)</f>
        <v>0</v>
      </c>
      <c r="BD410" s="141">
        <f>IF(AZ410=4,G410,0)</f>
        <v>0</v>
      </c>
      <c r="BE410" s="141">
        <f>IF(AZ410=5,G410,0)</f>
        <v>0</v>
      </c>
      <c r="CA410" s="171">
        <v>12</v>
      </c>
      <c r="CB410" s="171">
        <v>0</v>
      </c>
      <c r="CZ410" s="141">
        <v>0</v>
      </c>
    </row>
    <row r="411" spans="1:104" x14ac:dyDescent="0.2">
      <c r="A411" s="165">
        <v>14</v>
      </c>
      <c r="B411" s="215" t="s">
        <v>533</v>
      </c>
      <c r="C411" s="204" t="s">
        <v>371</v>
      </c>
      <c r="D411" s="199" t="s">
        <v>76</v>
      </c>
      <c r="E411" s="203">
        <v>26.43</v>
      </c>
      <c r="F411" s="203"/>
      <c r="G411" s="170">
        <f t="shared" si="27"/>
        <v>0</v>
      </c>
      <c r="O411" s="164"/>
      <c r="CA411" s="171"/>
      <c r="CB411" s="171"/>
    </row>
    <row r="412" spans="1:104" ht="21.75" x14ac:dyDescent="0.2">
      <c r="A412" s="165">
        <v>15</v>
      </c>
      <c r="B412" s="215" t="s">
        <v>530</v>
      </c>
      <c r="C412" s="204" t="s">
        <v>375</v>
      </c>
      <c r="D412" s="199" t="s">
        <v>76</v>
      </c>
      <c r="E412" s="203">
        <v>156.66999999999999</v>
      </c>
      <c r="F412" s="203"/>
      <c r="G412" s="170">
        <f t="shared" si="27"/>
        <v>0</v>
      </c>
      <c r="O412" s="164"/>
      <c r="CA412" s="171"/>
      <c r="CB412" s="171"/>
    </row>
    <row r="413" spans="1:104" ht="21.75" x14ac:dyDescent="0.2">
      <c r="A413" s="165">
        <v>16</v>
      </c>
      <c r="B413" s="217">
        <v>59764200</v>
      </c>
      <c r="C413" s="204" t="s">
        <v>761</v>
      </c>
      <c r="D413" s="199" t="s">
        <v>76</v>
      </c>
      <c r="E413" s="203">
        <v>172.33</v>
      </c>
      <c r="F413" s="203"/>
      <c r="G413" s="170">
        <f t="shared" si="27"/>
        <v>0</v>
      </c>
      <c r="O413" s="164"/>
      <c r="CA413" s="171"/>
      <c r="CB413" s="171"/>
    </row>
    <row r="414" spans="1:104" x14ac:dyDescent="0.2">
      <c r="A414" s="165">
        <v>17</v>
      </c>
      <c r="B414" s="215" t="s">
        <v>531</v>
      </c>
      <c r="C414" s="204" t="s">
        <v>760</v>
      </c>
      <c r="D414" s="200" t="s">
        <v>77</v>
      </c>
      <c r="E414" s="203">
        <v>98</v>
      </c>
      <c r="F414" s="203"/>
      <c r="G414" s="170">
        <f>E414*F414</f>
        <v>0</v>
      </c>
      <c r="O414" s="164"/>
      <c r="CA414" s="171"/>
      <c r="CB414" s="171"/>
    </row>
    <row r="415" spans="1:104" x14ac:dyDescent="0.2">
      <c r="A415" s="165">
        <v>18</v>
      </c>
      <c r="B415" s="215">
        <v>771573121</v>
      </c>
      <c r="C415" s="204" t="s">
        <v>759</v>
      </c>
      <c r="D415" s="199" t="s">
        <v>76</v>
      </c>
      <c r="E415" s="203">
        <v>156.66999999999999</v>
      </c>
      <c r="F415" s="203"/>
      <c r="G415" s="170">
        <f t="shared" ref="G415:G416" si="28">E415*F415</f>
        <v>0</v>
      </c>
      <c r="O415" s="164"/>
      <c r="CA415" s="171"/>
      <c r="CB415" s="171"/>
    </row>
    <row r="416" spans="1:104" x14ac:dyDescent="0.2">
      <c r="A416" s="165">
        <v>19</v>
      </c>
      <c r="B416" s="215" t="s">
        <v>518</v>
      </c>
      <c r="C416" s="204" t="s">
        <v>376</v>
      </c>
      <c r="D416" s="199" t="s">
        <v>76</v>
      </c>
      <c r="E416" s="203">
        <v>156.66999999999999</v>
      </c>
      <c r="F416" s="203"/>
      <c r="G416" s="170">
        <f t="shared" si="28"/>
        <v>0</v>
      </c>
      <c r="O416" s="164"/>
      <c r="CA416" s="171"/>
      <c r="CB416" s="171"/>
    </row>
    <row r="417" spans="1:104" x14ac:dyDescent="0.2">
      <c r="A417" s="165">
        <v>20</v>
      </c>
      <c r="B417" s="218" t="s">
        <v>535</v>
      </c>
      <c r="C417" s="204" t="s">
        <v>82</v>
      </c>
      <c r="D417" s="199" t="s">
        <v>74</v>
      </c>
      <c r="E417" s="198">
        <v>7.7</v>
      </c>
      <c r="F417" s="169"/>
      <c r="G417" s="170">
        <f t="shared" si="27"/>
        <v>0</v>
      </c>
      <c r="O417" s="164">
        <v>2</v>
      </c>
      <c r="AA417" s="141">
        <v>7</v>
      </c>
      <c r="AB417" s="141">
        <v>1002</v>
      </c>
      <c r="AC417" s="141">
        <v>5</v>
      </c>
      <c r="AZ417" s="141">
        <v>2</v>
      </c>
      <c r="BA417" s="141">
        <f>IF(AZ417=1,G417,0)</f>
        <v>0</v>
      </c>
      <c r="BB417" s="141">
        <f>IF(AZ417=2,G417,0)</f>
        <v>0</v>
      </c>
      <c r="BC417" s="141">
        <f>IF(AZ417=3,G417,0)</f>
        <v>0</v>
      </c>
      <c r="BD417" s="141">
        <f>IF(AZ417=4,G417,0)</f>
        <v>0</v>
      </c>
      <c r="BE417" s="141">
        <f>IF(AZ417=5,G417,0)</f>
        <v>0</v>
      </c>
      <c r="CA417" s="171">
        <v>7</v>
      </c>
      <c r="CB417" s="171">
        <v>1002</v>
      </c>
      <c r="CZ417" s="141">
        <v>0</v>
      </c>
    </row>
    <row r="418" spans="1:104" x14ac:dyDescent="0.2">
      <c r="A418" s="172"/>
      <c r="B418" s="173" t="s">
        <v>70</v>
      </c>
      <c r="C418" s="174" t="str">
        <f>CONCATENATE(B397," ",C397)</f>
        <v>5 Keramické dlažby</v>
      </c>
      <c r="D418" s="175"/>
      <c r="E418" s="176"/>
      <c r="F418" s="177"/>
      <c r="G418" s="178">
        <f>SUM(G397:G417)</f>
        <v>0</v>
      </c>
      <c r="O418" s="164">
        <v>4</v>
      </c>
      <c r="BA418" s="179">
        <f>SUM(BA397:BA417)</f>
        <v>0</v>
      </c>
      <c r="BB418" s="179">
        <f>SUM(BB397:BB417)</f>
        <v>0</v>
      </c>
      <c r="BC418" s="179">
        <f>SUM(BC397:BC417)</f>
        <v>0</v>
      </c>
      <c r="BD418" s="179">
        <f>SUM(BD397:BD417)</f>
        <v>0</v>
      </c>
      <c r="BE418" s="179">
        <f>SUM(BE397:BE417)</f>
        <v>0</v>
      </c>
    </row>
    <row r="419" spans="1:104" x14ac:dyDescent="0.2">
      <c r="A419" s="158" t="s">
        <v>68</v>
      </c>
      <c r="B419" s="159" t="s">
        <v>181</v>
      </c>
      <c r="C419" s="190" t="s">
        <v>233</v>
      </c>
      <c r="D419" s="160"/>
      <c r="E419" s="161"/>
      <c r="F419" s="161"/>
      <c r="G419" s="162"/>
      <c r="H419" s="163"/>
      <c r="I419" s="163"/>
      <c r="O419" s="164">
        <v>1</v>
      </c>
    </row>
    <row r="420" spans="1:104" ht="21.75" x14ac:dyDescent="0.2">
      <c r="A420" s="210">
        <v>1</v>
      </c>
      <c r="B420" s="215" t="s">
        <v>536</v>
      </c>
      <c r="C420" s="195" t="s">
        <v>234</v>
      </c>
      <c r="D420" s="199" t="s">
        <v>76</v>
      </c>
      <c r="E420" s="198">
        <v>25</v>
      </c>
      <c r="F420" s="198"/>
      <c r="G420" s="170">
        <f t="shared" ref="G420:G433" si="29">E420*F420</f>
        <v>0</v>
      </c>
      <c r="O420" s="164">
        <v>2</v>
      </c>
      <c r="AA420" s="141">
        <v>12</v>
      </c>
      <c r="AB420" s="141">
        <v>0</v>
      </c>
      <c r="AC420" s="141">
        <v>290</v>
      </c>
      <c r="AZ420" s="141">
        <v>2</v>
      </c>
      <c r="BA420" s="141">
        <f>IF(AZ420=1,G420,0)</f>
        <v>0</v>
      </c>
      <c r="BB420" s="141">
        <f>IF(AZ420=2,G420,0)</f>
        <v>0</v>
      </c>
      <c r="BC420" s="141">
        <f>IF(AZ420=3,G420,0)</f>
        <v>0</v>
      </c>
      <c r="BD420" s="141">
        <f>IF(AZ420=4,G420,0)</f>
        <v>0</v>
      </c>
      <c r="BE420" s="141">
        <f>IF(AZ420=5,G420,0)</f>
        <v>0</v>
      </c>
      <c r="CA420" s="171">
        <v>12</v>
      </c>
      <c r="CB420" s="171">
        <v>0</v>
      </c>
      <c r="CZ420" s="141">
        <v>0</v>
      </c>
    </row>
    <row r="421" spans="1:104" ht="21.75" x14ac:dyDescent="0.2">
      <c r="A421" s="165">
        <v>2</v>
      </c>
      <c r="B421" s="217">
        <v>59781352</v>
      </c>
      <c r="C421" s="195" t="s">
        <v>235</v>
      </c>
      <c r="D421" s="199" t="s">
        <v>76</v>
      </c>
      <c r="E421" s="198">
        <v>27.5</v>
      </c>
      <c r="F421" s="198"/>
      <c r="G421" s="170">
        <f t="shared" si="29"/>
        <v>0</v>
      </c>
      <c r="O421" s="164"/>
      <c r="CA421" s="171"/>
      <c r="CB421" s="171"/>
    </row>
    <row r="422" spans="1:104" x14ac:dyDescent="0.2">
      <c r="A422" s="165">
        <v>3</v>
      </c>
      <c r="B422" s="215" t="s">
        <v>537</v>
      </c>
      <c r="C422" s="195" t="s">
        <v>236</v>
      </c>
      <c r="D422" s="199" t="s">
        <v>76</v>
      </c>
      <c r="E422" s="198">
        <v>25</v>
      </c>
      <c r="F422" s="198"/>
      <c r="G422" s="170">
        <f t="shared" si="29"/>
        <v>0</v>
      </c>
      <c r="O422" s="164"/>
      <c r="CA422" s="171"/>
      <c r="CB422" s="171"/>
    </row>
    <row r="423" spans="1:104" x14ac:dyDescent="0.2">
      <c r="A423" s="165">
        <v>4</v>
      </c>
      <c r="B423" s="215" t="s">
        <v>538</v>
      </c>
      <c r="C423" s="195" t="s">
        <v>232</v>
      </c>
      <c r="D423" s="199" t="s">
        <v>76</v>
      </c>
      <c r="E423" s="198">
        <v>25</v>
      </c>
      <c r="F423" s="198"/>
      <c r="G423" s="170">
        <f t="shared" si="29"/>
        <v>0</v>
      </c>
      <c r="O423" s="164"/>
      <c r="CA423" s="171"/>
      <c r="CB423" s="171"/>
    </row>
    <row r="424" spans="1:104" ht="21.75" x14ac:dyDescent="0.2">
      <c r="A424" s="165">
        <v>5</v>
      </c>
      <c r="B424" s="215" t="s">
        <v>536</v>
      </c>
      <c r="C424" s="204" t="s">
        <v>380</v>
      </c>
      <c r="D424" s="199" t="s">
        <v>76</v>
      </c>
      <c r="E424" s="198">
        <v>112.24</v>
      </c>
      <c r="F424" s="198"/>
      <c r="G424" s="170">
        <f t="shared" si="29"/>
        <v>0</v>
      </c>
      <c r="O424" s="164"/>
      <c r="CA424" s="171"/>
      <c r="CB424" s="171"/>
    </row>
    <row r="425" spans="1:104" ht="21.75" x14ac:dyDescent="0.2">
      <c r="A425" s="165">
        <v>6</v>
      </c>
      <c r="B425" s="217">
        <v>59781352</v>
      </c>
      <c r="C425" s="204" t="s">
        <v>769</v>
      </c>
      <c r="D425" s="199" t="s">
        <v>76</v>
      </c>
      <c r="E425" s="198">
        <v>123.46</v>
      </c>
      <c r="F425" s="198"/>
      <c r="G425" s="170">
        <f t="shared" si="29"/>
        <v>0</v>
      </c>
      <c r="O425" s="164"/>
      <c r="CA425" s="171"/>
      <c r="CB425" s="171"/>
    </row>
    <row r="426" spans="1:104" x14ac:dyDescent="0.2">
      <c r="A426" s="165">
        <v>7</v>
      </c>
      <c r="B426" s="215" t="s">
        <v>537</v>
      </c>
      <c r="C426" s="204" t="s">
        <v>381</v>
      </c>
      <c r="D426" s="199" t="s">
        <v>76</v>
      </c>
      <c r="E426" s="198">
        <v>112.24</v>
      </c>
      <c r="F426" s="198"/>
      <c r="G426" s="170">
        <f t="shared" si="29"/>
        <v>0</v>
      </c>
      <c r="O426" s="164"/>
      <c r="CA426" s="171"/>
      <c r="CB426" s="171"/>
    </row>
    <row r="427" spans="1:104" x14ac:dyDescent="0.2">
      <c r="A427" s="165">
        <v>8</v>
      </c>
      <c r="B427" s="215" t="s">
        <v>538</v>
      </c>
      <c r="C427" s="204" t="s">
        <v>376</v>
      </c>
      <c r="D427" s="199" t="s">
        <v>76</v>
      </c>
      <c r="E427" s="198">
        <v>112.24</v>
      </c>
      <c r="F427" s="198"/>
      <c r="G427" s="170">
        <f t="shared" si="29"/>
        <v>0</v>
      </c>
      <c r="O427" s="164"/>
      <c r="CA427" s="171"/>
      <c r="CB427" s="171"/>
    </row>
    <row r="428" spans="1:104" ht="21.75" x14ac:dyDescent="0.2">
      <c r="A428" s="165">
        <v>9</v>
      </c>
      <c r="B428" s="215" t="s">
        <v>536</v>
      </c>
      <c r="C428" s="204" t="s">
        <v>382</v>
      </c>
      <c r="D428" s="199" t="s">
        <v>76</v>
      </c>
      <c r="E428" s="198">
        <v>49.28</v>
      </c>
      <c r="F428" s="198"/>
      <c r="G428" s="170">
        <f t="shared" si="29"/>
        <v>0</v>
      </c>
      <c r="O428" s="164"/>
      <c r="CA428" s="171"/>
      <c r="CB428" s="171"/>
    </row>
    <row r="429" spans="1:104" ht="21.75" x14ac:dyDescent="0.2">
      <c r="A429" s="165">
        <v>10</v>
      </c>
      <c r="B429" s="217">
        <v>59781352</v>
      </c>
      <c r="C429" s="204" t="s">
        <v>770</v>
      </c>
      <c r="D429" s="199" t="s">
        <v>76</v>
      </c>
      <c r="E429" s="198">
        <v>54.2</v>
      </c>
      <c r="F429" s="198"/>
      <c r="G429" s="170">
        <f t="shared" si="29"/>
        <v>0</v>
      </c>
      <c r="O429" s="164"/>
      <c r="CA429" s="171"/>
      <c r="CB429" s="171"/>
    </row>
    <row r="430" spans="1:104" x14ac:dyDescent="0.2">
      <c r="A430" s="165">
        <v>11</v>
      </c>
      <c r="B430" s="215" t="s">
        <v>537</v>
      </c>
      <c r="C430" s="204" t="s">
        <v>383</v>
      </c>
      <c r="D430" s="199" t="s">
        <v>76</v>
      </c>
      <c r="E430" s="198">
        <v>49.28</v>
      </c>
      <c r="F430" s="198"/>
      <c r="G430" s="170">
        <f t="shared" si="29"/>
        <v>0</v>
      </c>
      <c r="O430" s="164"/>
      <c r="CA430" s="171"/>
      <c r="CB430" s="171"/>
    </row>
    <row r="431" spans="1:104" x14ac:dyDescent="0.2">
      <c r="A431" s="165">
        <v>12</v>
      </c>
      <c r="B431" s="215" t="s">
        <v>538</v>
      </c>
      <c r="C431" s="204" t="s">
        <v>371</v>
      </c>
      <c r="D431" s="199" t="s">
        <v>76</v>
      </c>
      <c r="E431" s="198">
        <v>49.28</v>
      </c>
      <c r="F431" s="198"/>
      <c r="G431" s="170">
        <f t="shared" si="29"/>
        <v>0</v>
      </c>
      <c r="O431" s="164"/>
      <c r="CA431" s="171"/>
      <c r="CB431" s="171"/>
    </row>
    <row r="432" spans="1:104" x14ac:dyDescent="0.2">
      <c r="A432" s="165">
        <v>13</v>
      </c>
      <c r="B432" s="215">
        <v>5514961</v>
      </c>
      <c r="C432" s="204" t="s">
        <v>411</v>
      </c>
      <c r="D432" s="199" t="s">
        <v>95</v>
      </c>
      <c r="E432" s="198">
        <v>38</v>
      </c>
      <c r="F432" s="198"/>
      <c r="G432" s="170">
        <f t="shared" si="29"/>
        <v>0</v>
      </c>
      <c r="O432" s="164"/>
      <c r="CA432" s="171"/>
      <c r="CB432" s="171"/>
    </row>
    <row r="433" spans="1:104" x14ac:dyDescent="0.2">
      <c r="A433" s="165">
        <v>14</v>
      </c>
      <c r="B433" s="218" t="s">
        <v>539</v>
      </c>
      <c r="C433" s="204" t="s">
        <v>82</v>
      </c>
      <c r="D433" s="199" t="s">
        <v>74</v>
      </c>
      <c r="E433" s="198">
        <v>4.88</v>
      </c>
      <c r="F433" s="198"/>
      <c r="G433" s="170">
        <f t="shared" si="29"/>
        <v>0</v>
      </c>
      <c r="O433" s="164"/>
      <c r="CA433" s="171"/>
      <c r="CB433" s="171"/>
    </row>
    <row r="434" spans="1:104" x14ac:dyDescent="0.2">
      <c r="A434" s="172"/>
      <c r="B434" s="173" t="s">
        <v>70</v>
      </c>
      <c r="C434" s="174" t="str">
        <f>CONCATENATE(B419," ",C419)</f>
        <v>6 Keramické obklady</v>
      </c>
      <c r="D434" s="175"/>
      <c r="E434" s="176"/>
      <c r="F434" s="177"/>
      <c r="G434" s="178">
        <f>SUM(G419:G433)</f>
        <v>0</v>
      </c>
      <c r="O434" s="164">
        <v>4</v>
      </c>
      <c r="BA434" s="179">
        <f>SUM(BA419:BA433)</f>
        <v>0</v>
      </c>
      <c r="BB434" s="179">
        <f>SUM(BB419:BB433)</f>
        <v>0</v>
      </c>
      <c r="BC434" s="179">
        <f>SUM(BC419:BC433)</f>
        <v>0</v>
      </c>
      <c r="BD434" s="179">
        <f>SUM(BD419:BD433)</f>
        <v>0</v>
      </c>
      <c r="BE434" s="179">
        <f>SUM(BE419:BE433)</f>
        <v>0</v>
      </c>
    </row>
    <row r="435" spans="1:104" x14ac:dyDescent="0.2">
      <c r="A435" s="158" t="s">
        <v>68</v>
      </c>
      <c r="B435" s="159" t="s">
        <v>202</v>
      </c>
      <c r="C435" s="190" t="s">
        <v>229</v>
      </c>
      <c r="D435" s="160"/>
      <c r="E435" s="161"/>
      <c r="F435" s="161"/>
      <c r="G435" s="162"/>
      <c r="H435" s="163"/>
      <c r="I435" s="163"/>
      <c r="O435" s="164">
        <v>1</v>
      </c>
    </row>
    <row r="436" spans="1:104" x14ac:dyDescent="0.2">
      <c r="A436" s="165">
        <v>1</v>
      </c>
      <c r="B436" s="215" t="s">
        <v>540</v>
      </c>
      <c r="C436" s="195" t="s">
        <v>237</v>
      </c>
      <c r="D436" s="200" t="s">
        <v>76</v>
      </c>
      <c r="E436" s="203">
        <v>589.1</v>
      </c>
      <c r="F436" s="169"/>
      <c r="G436" s="170">
        <f t="shared" ref="G436:G452" si="30">E436*F436</f>
        <v>0</v>
      </c>
      <c r="O436" s="164">
        <v>2</v>
      </c>
      <c r="AA436" s="141">
        <v>12</v>
      </c>
      <c r="AB436" s="141">
        <v>0</v>
      </c>
      <c r="AC436" s="141">
        <v>251</v>
      </c>
      <c r="AZ436" s="141">
        <v>2</v>
      </c>
      <c r="BA436" s="141">
        <f>IF(AZ436=1,G436,0)</f>
        <v>0</v>
      </c>
      <c r="BB436" s="141">
        <f>IF(AZ436=2,G436,0)</f>
        <v>0</v>
      </c>
      <c r="BC436" s="141">
        <f>IF(AZ436=3,G436,0)</f>
        <v>0</v>
      </c>
      <c r="BD436" s="141">
        <f>IF(AZ436=4,G436,0)</f>
        <v>0</v>
      </c>
      <c r="BE436" s="141">
        <f>IF(AZ436=5,G436,0)</f>
        <v>0</v>
      </c>
      <c r="CA436" s="171">
        <v>12</v>
      </c>
      <c r="CB436" s="171">
        <v>0</v>
      </c>
      <c r="CZ436" s="141">
        <v>0</v>
      </c>
    </row>
    <row r="437" spans="1:104" ht="21.75" x14ac:dyDescent="0.2">
      <c r="A437" s="165">
        <v>2</v>
      </c>
      <c r="B437" s="217">
        <v>28410155</v>
      </c>
      <c r="C437" s="195" t="s">
        <v>689</v>
      </c>
      <c r="D437" s="200" t="s">
        <v>76</v>
      </c>
      <c r="E437" s="203">
        <v>648</v>
      </c>
      <c r="F437" s="169"/>
      <c r="G437" s="170">
        <f t="shared" si="30"/>
        <v>0</v>
      </c>
      <c r="O437" s="164"/>
      <c r="CA437" s="171"/>
      <c r="CB437" s="171"/>
    </row>
    <row r="438" spans="1:104" x14ac:dyDescent="0.2">
      <c r="A438" s="165">
        <v>3</v>
      </c>
      <c r="B438" s="215" t="s">
        <v>541</v>
      </c>
      <c r="C438" s="195" t="s">
        <v>238</v>
      </c>
      <c r="D438" s="200" t="s">
        <v>76</v>
      </c>
      <c r="E438" s="203">
        <v>589.1</v>
      </c>
      <c r="F438" s="169"/>
      <c r="G438" s="170">
        <f t="shared" si="30"/>
        <v>0</v>
      </c>
      <c r="O438" s="164"/>
      <c r="CA438" s="171"/>
      <c r="CB438" s="171"/>
    </row>
    <row r="439" spans="1:104" x14ac:dyDescent="0.2">
      <c r="A439" s="165">
        <v>4</v>
      </c>
      <c r="B439" s="215" t="s">
        <v>542</v>
      </c>
      <c r="C439" s="195" t="s">
        <v>239</v>
      </c>
      <c r="D439" s="200" t="s">
        <v>76</v>
      </c>
      <c r="E439" s="203">
        <v>589.1</v>
      </c>
      <c r="F439" s="169"/>
      <c r="G439" s="170">
        <f t="shared" si="30"/>
        <v>0</v>
      </c>
      <c r="O439" s="164"/>
      <c r="CA439" s="171"/>
      <c r="CB439" s="171"/>
    </row>
    <row r="440" spans="1:104" x14ac:dyDescent="0.2">
      <c r="A440" s="165">
        <v>5</v>
      </c>
      <c r="B440" s="215" t="s">
        <v>543</v>
      </c>
      <c r="C440" s="195" t="s">
        <v>240</v>
      </c>
      <c r="D440" s="200" t="s">
        <v>77</v>
      </c>
      <c r="E440" s="203">
        <v>356.8</v>
      </c>
      <c r="F440" s="169"/>
      <c r="G440" s="170">
        <f t="shared" si="30"/>
        <v>0</v>
      </c>
      <c r="O440" s="164"/>
      <c r="CA440" s="171"/>
      <c r="CB440" s="171"/>
    </row>
    <row r="441" spans="1:104" x14ac:dyDescent="0.2">
      <c r="A441" s="165">
        <v>6</v>
      </c>
      <c r="B441" s="215" t="s">
        <v>544</v>
      </c>
      <c r="C441" s="195" t="s">
        <v>241</v>
      </c>
      <c r="D441" s="200" t="s">
        <v>95</v>
      </c>
      <c r="E441" s="203">
        <v>130</v>
      </c>
      <c r="F441" s="169"/>
      <c r="G441" s="170">
        <f t="shared" si="30"/>
        <v>0</v>
      </c>
      <c r="O441" s="164"/>
      <c r="CA441" s="171"/>
      <c r="CB441" s="171"/>
    </row>
    <row r="442" spans="1:104" x14ac:dyDescent="0.2">
      <c r="A442" s="165">
        <v>7</v>
      </c>
      <c r="B442" s="215" t="s">
        <v>540</v>
      </c>
      <c r="C442" s="204" t="s">
        <v>372</v>
      </c>
      <c r="D442" s="200" t="s">
        <v>76</v>
      </c>
      <c r="E442" s="205">
        <v>122.01</v>
      </c>
      <c r="F442" s="169"/>
      <c r="G442" s="170">
        <f t="shared" si="30"/>
        <v>0</v>
      </c>
      <c r="O442" s="164"/>
      <c r="CA442" s="171"/>
      <c r="CB442" s="171"/>
    </row>
    <row r="443" spans="1:104" ht="21.75" x14ac:dyDescent="0.2">
      <c r="A443" s="165">
        <v>8</v>
      </c>
      <c r="B443" s="217">
        <v>28410155</v>
      </c>
      <c r="C443" s="204" t="s">
        <v>775</v>
      </c>
      <c r="D443" s="200" t="s">
        <v>76</v>
      </c>
      <c r="E443" s="205">
        <v>109.9</v>
      </c>
      <c r="F443" s="169"/>
      <c r="G443" s="170">
        <f t="shared" si="30"/>
        <v>0</v>
      </c>
      <c r="O443" s="164"/>
      <c r="CA443" s="171"/>
      <c r="CB443" s="171"/>
    </row>
    <row r="444" spans="1:104" x14ac:dyDescent="0.2">
      <c r="A444" s="165">
        <v>9</v>
      </c>
      <c r="B444" s="215" t="s">
        <v>542</v>
      </c>
      <c r="C444" s="204" t="s">
        <v>373</v>
      </c>
      <c r="D444" s="200" t="s">
        <v>76</v>
      </c>
      <c r="E444" s="205">
        <v>122.01</v>
      </c>
      <c r="F444" s="169"/>
      <c r="G444" s="170">
        <f t="shared" si="30"/>
        <v>0</v>
      </c>
      <c r="O444" s="164"/>
      <c r="CA444" s="171"/>
      <c r="CB444" s="171"/>
    </row>
    <row r="445" spans="1:104" x14ac:dyDescent="0.2">
      <c r="A445" s="165">
        <v>10</v>
      </c>
      <c r="B445" s="215" t="s">
        <v>543</v>
      </c>
      <c r="C445" s="204" t="s">
        <v>773</v>
      </c>
      <c r="D445" s="200" t="s">
        <v>77</v>
      </c>
      <c r="E445" s="203">
        <v>64</v>
      </c>
      <c r="F445" s="169"/>
      <c r="G445" s="170">
        <f t="shared" si="30"/>
        <v>0</v>
      </c>
      <c r="O445" s="164"/>
      <c r="CA445" s="171"/>
      <c r="CB445" s="171"/>
    </row>
    <row r="446" spans="1:104" x14ac:dyDescent="0.2">
      <c r="A446" s="165">
        <v>11</v>
      </c>
      <c r="B446" s="215" t="s">
        <v>544</v>
      </c>
      <c r="C446" s="204" t="s">
        <v>374</v>
      </c>
      <c r="D446" s="200" t="s">
        <v>95</v>
      </c>
      <c r="E446" s="203">
        <v>16</v>
      </c>
      <c r="F446" s="169"/>
      <c r="G446" s="170">
        <f t="shared" si="30"/>
        <v>0</v>
      </c>
      <c r="O446" s="164"/>
      <c r="CA446" s="171"/>
      <c r="CB446" s="171"/>
    </row>
    <row r="447" spans="1:104" x14ac:dyDescent="0.2">
      <c r="A447" s="165">
        <v>12</v>
      </c>
      <c r="B447" s="215" t="s">
        <v>540</v>
      </c>
      <c r="C447" s="204" t="s">
        <v>377</v>
      </c>
      <c r="D447" s="200" t="s">
        <v>76</v>
      </c>
      <c r="E447" s="203">
        <v>333.55</v>
      </c>
      <c r="F447" s="197"/>
      <c r="G447" s="170">
        <f t="shared" si="30"/>
        <v>0</v>
      </c>
      <c r="O447" s="164"/>
      <c r="CA447" s="171"/>
      <c r="CB447" s="171"/>
    </row>
    <row r="448" spans="1:104" ht="21.75" x14ac:dyDescent="0.2">
      <c r="A448" s="165">
        <v>13</v>
      </c>
      <c r="B448" s="217">
        <v>28410155</v>
      </c>
      <c r="C448" s="204" t="s">
        <v>776</v>
      </c>
      <c r="D448" s="200" t="s">
        <v>76</v>
      </c>
      <c r="E448" s="203">
        <v>366.9</v>
      </c>
      <c r="F448" s="197"/>
      <c r="G448" s="170">
        <f t="shared" si="30"/>
        <v>0</v>
      </c>
      <c r="O448" s="164"/>
      <c r="CA448" s="171"/>
      <c r="CB448" s="171"/>
    </row>
    <row r="449" spans="1:104" x14ac:dyDescent="0.2">
      <c r="A449" s="165">
        <v>14</v>
      </c>
      <c r="B449" s="215" t="s">
        <v>542</v>
      </c>
      <c r="C449" s="204" t="s">
        <v>378</v>
      </c>
      <c r="D449" s="200" t="s">
        <v>76</v>
      </c>
      <c r="E449" s="203">
        <v>333.55</v>
      </c>
      <c r="F449" s="197"/>
      <c r="G449" s="170">
        <f t="shared" si="30"/>
        <v>0</v>
      </c>
      <c r="O449" s="164"/>
      <c r="CA449" s="171"/>
      <c r="CB449" s="171"/>
    </row>
    <row r="450" spans="1:104" x14ac:dyDescent="0.2">
      <c r="A450" s="165">
        <v>15</v>
      </c>
      <c r="B450" s="215" t="s">
        <v>543</v>
      </c>
      <c r="C450" s="204" t="s">
        <v>774</v>
      </c>
      <c r="D450" s="200" t="s">
        <v>77</v>
      </c>
      <c r="E450" s="203">
        <v>195.6</v>
      </c>
      <c r="F450" s="196"/>
      <c r="G450" s="170">
        <f t="shared" si="30"/>
        <v>0</v>
      </c>
      <c r="O450" s="164"/>
      <c r="CA450" s="171"/>
      <c r="CB450" s="171"/>
    </row>
    <row r="451" spans="1:104" x14ac:dyDescent="0.2">
      <c r="A451" s="165">
        <v>16</v>
      </c>
      <c r="B451" s="215" t="s">
        <v>544</v>
      </c>
      <c r="C451" s="204" t="s">
        <v>379</v>
      </c>
      <c r="D451" s="200" t="s">
        <v>95</v>
      </c>
      <c r="E451" s="203">
        <v>46</v>
      </c>
      <c r="F451" s="196"/>
      <c r="G451" s="170">
        <f t="shared" si="30"/>
        <v>0</v>
      </c>
      <c r="O451" s="164">
        <v>2</v>
      </c>
      <c r="AA451" s="141">
        <v>12</v>
      </c>
      <c r="AB451" s="141">
        <v>0</v>
      </c>
      <c r="AC451" s="141">
        <v>254</v>
      </c>
      <c r="AZ451" s="141">
        <v>2</v>
      </c>
      <c r="BA451" s="141">
        <f>IF(AZ451=1,G451,0)</f>
        <v>0</v>
      </c>
      <c r="BB451" s="141">
        <f>IF(AZ451=2,G451,0)</f>
        <v>0</v>
      </c>
      <c r="BC451" s="141">
        <f>IF(AZ451=3,G451,0)</f>
        <v>0</v>
      </c>
      <c r="BD451" s="141">
        <f>IF(AZ451=4,G451,0)</f>
        <v>0</v>
      </c>
      <c r="BE451" s="141">
        <f>IF(AZ451=5,G451,0)</f>
        <v>0</v>
      </c>
      <c r="CA451" s="171">
        <v>12</v>
      </c>
      <c r="CB451" s="171">
        <v>0</v>
      </c>
      <c r="CZ451" s="141">
        <v>0</v>
      </c>
    </row>
    <row r="452" spans="1:104" x14ac:dyDescent="0.2">
      <c r="A452" s="165">
        <v>17</v>
      </c>
      <c r="B452" s="218" t="s">
        <v>545</v>
      </c>
      <c r="C452" s="204" t="s">
        <v>82</v>
      </c>
      <c r="D452" s="200" t="s">
        <v>74</v>
      </c>
      <c r="E452" s="196">
        <v>6.97</v>
      </c>
      <c r="F452" s="196"/>
      <c r="G452" s="170">
        <f t="shared" si="30"/>
        <v>0</v>
      </c>
      <c r="O452" s="164">
        <v>2</v>
      </c>
      <c r="AA452" s="141">
        <v>12</v>
      </c>
      <c r="AB452" s="141">
        <v>0</v>
      </c>
      <c r="AC452" s="141">
        <v>255</v>
      </c>
      <c r="AZ452" s="141">
        <v>2</v>
      </c>
      <c r="BA452" s="141">
        <f>IF(AZ452=1,G452,0)</f>
        <v>0</v>
      </c>
      <c r="BB452" s="141">
        <f>IF(AZ452=2,G452,0)</f>
        <v>0</v>
      </c>
      <c r="BC452" s="141">
        <f>IF(AZ452=3,G452,0)</f>
        <v>0</v>
      </c>
      <c r="BD452" s="141">
        <f>IF(AZ452=4,G452,0)</f>
        <v>0</v>
      </c>
      <c r="BE452" s="141">
        <f>IF(AZ452=5,G452,0)</f>
        <v>0</v>
      </c>
      <c r="CA452" s="171">
        <v>12</v>
      </c>
      <c r="CB452" s="171">
        <v>0</v>
      </c>
      <c r="CZ452" s="141">
        <v>0</v>
      </c>
    </row>
    <row r="453" spans="1:104" x14ac:dyDescent="0.2">
      <c r="A453" s="172"/>
      <c r="B453" s="173"/>
      <c r="C453" s="174" t="str">
        <f>CONCATENATE(B435," ",C435)</f>
        <v>7 Podlahy povlakové</v>
      </c>
      <c r="D453" s="175"/>
      <c r="E453" s="176"/>
      <c r="F453" s="177"/>
      <c r="G453" s="178">
        <f>SUM(G435:G452)</f>
        <v>0</v>
      </c>
      <c r="O453" s="164">
        <v>4</v>
      </c>
      <c r="BA453" s="179">
        <f>SUM(BA435:BA452)</f>
        <v>0</v>
      </c>
      <c r="BB453" s="179">
        <f>SUM(BB435:BB452)</f>
        <v>0</v>
      </c>
      <c r="BC453" s="179">
        <f>SUM(BC435:BC452)</f>
        <v>0</v>
      </c>
      <c r="BD453" s="179">
        <f>SUM(BD435:BD452)</f>
        <v>0</v>
      </c>
      <c r="BE453" s="179">
        <f>SUM(BE435:BE452)</f>
        <v>0</v>
      </c>
    </row>
    <row r="454" spans="1:104" x14ac:dyDescent="0.2">
      <c r="A454" s="158" t="s">
        <v>68</v>
      </c>
      <c r="B454" s="159" t="s">
        <v>226</v>
      </c>
      <c r="C454" s="190" t="s">
        <v>228</v>
      </c>
      <c r="D454" s="160"/>
      <c r="E454" s="161"/>
      <c r="F454" s="161"/>
      <c r="G454" s="162"/>
      <c r="H454" s="163"/>
      <c r="I454" s="163"/>
      <c r="O454" s="164">
        <v>1</v>
      </c>
    </row>
    <row r="455" spans="1:104" ht="21.75" x14ac:dyDescent="0.2">
      <c r="A455" s="165">
        <v>1</v>
      </c>
      <c r="B455" s="215" t="s">
        <v>546</v>
      </c>
      <c r="C455" s="195" t="s">
        <v>242</v>
      </c>
      <c r="D455" s="199" t="s">
        <v>76</v>
      </c>
      <c r="E455" s="198">
        <v>1833.9</v>
      </c>
      <c r="F455" s="198"/>
      <c r="G455" s="170">
        <f t="shared" ref="G455:G464" si="31">E455*F455</f>
        <v>0</v>
      </c>
      <c r="O455" s="164">
        <v>2</v>
      </c>
      <c r="AA455" s="141">
        <v>1</v>
      </c>
      <c r="AB455" s="141">
        <v>7</v>
      </c>
      <c r="AC455" s="141">
        <v>7</v>
      </c>
      <c r="AZ455" s="141">
        <v>2</v>
      </c>
      <c r="BA455" s="141">
        <f>IF(AZ455=1,G455,0)</f>
        <v>0</v>
      </c>
      <c r="BB455" s="141">
        <f>IF(AZ455=2,G455,0)</f>
        <v>0</v>
      </c>
      <c r="BC455" s="141">
        <f>IF(AZ455=3,G455,0)</f>
        <v>0</v>
      </c>
      <c r="BD455" s="141">
        <f>IF(AZ455=4,G455,0)</f>
        <v>0</v>
      </c>
      <c r="BE455" s="141">
        <f>IF(AZ455=5,G455,0)</f>
        <v>0</v>
      </c>
      <c r="CA455" s="171">
        <v>1</v>
      </c>
      <c r="CB455" s="171">
        <v>7</v>
      </c>
      <c r="CZ455" s="141">
        <v>0</v>
      </c>
    </row>
    <row r="456" spans="1:104" ht="21.75" x14ac:dyDescent="0.2">
      <c r="A456" s="165">
        <v>2</v>
      </c>
      <c r="B456" s="215" t="s">
        <v>546</v>
      </c>
      <c r="C456" s="204" t="s">
        <v>632</v>
      </c>
      <c r="D456" s="199" t="s">
        <v>76</v>
      </c>
      <c r="E456" s="198">
        <v>1184.0899999999999</v>
      </c>
      <c r="F456" s="198"/>
      <c r="G456" s="170">
        <f t="shared" si="31"/>
        <v>0</v>
      </c>
      <c r="O456" s="164"/>
      <c r="CA456" s="171"/>
      <c r="CB456" s="171"/>
    </row>
    <row r="457" spans="1:104" ht="21.75" x14ac:dyDescent="0.2">
      <c r="A457" s="165">
        <v>3</v>
      </c>
      <c r="B457" s="215" t="s">
        <v>546</v>
      </c>
      <c r="C457" s="204" t="s">
        <v>633</v>
      </c>
      <c r="D457" s="199" t="s">
        <v>76</v>
      </c>
      <c r="E457" s="198">
        <v>152.91</v>
      </c>
      <c r="F457" s="198"/>
      <c r="G457" s="170">
        <f t="shared" si="31"/>
        <v>0</v>
      </c>
      <c r="O457" s="164"/>
      <c r="CA457" s="171"/>
      <c r="CB457" s="171"/>
    </row>
    <row r="458" spans="1:104" x14ac:dyDescent="0.2">
      <c r="A458" s="165">
        <v>4</v>
      </c>
      <c r="B458" s="215" t="s">
        <v>547</v>
      </c>
      <c r="C458" s="195" t="s">
        <v>243</v>
      </c>
      <c r="D458" s="199" t="s">
        <v>76</v>
      </c>
      <c r="E458" s="198">
        <v>1920.8</v>
      </c>
      <c r="F458" s="198"/>
      <c r="G458" s="170">
        <f t="shared" si="31"/>
        <v>0</v>
      </c>
      <c r="O458" s="164">
        <v>2</v>
      </c>
      <c r="AA458" s="141">
        <v>1</v>
      </c>
      <c r="AB458" s="141">
        <v>7</v>
      </c>
      <c r="AC458" s="141">
        <v>7</v>
      </c>
      <c r="AZ458" s="141">
        <v>2</v>
      </c>
      <c r="BA458" s="141">
        <f>IF(AZ458=1,G458,0)</f>
        <v>0</v>
      </c>
      <c r="BB458" s="141">
        <f>IF(AZ458=2,G458,0)</f>
        <v>0</v>
      </c>
      <c r="BC458" s="141">
        <f>IF(AZ458=3,G458,0)</f>
        <v>0</v>
      </c>
      <c r="BD458" s="141">
        <f>IF(AZ458=4,G458,0)</f>
        <v>0</v>
      </c>
      <c r="BE458" s="141">
        <f>IF(AZ458=5,G458,0)</f>
        <v>0</v>
      </c>
      <c r="CA458" s="171">
        <v>1</v>
      </c>
      <c r="CB458" s="171">
        <v>7</v>
      </c>
      <c r="CZ458" s="141">
        <v>4.7499999999999999E-3</v>
      </c>
    </row>
    <row r="459" spans="1:104" x14ac:dyDescent="0.2">
      <c r="A459" s="165">
        <v>5</v>
      </c>
      <c r="B459" s="215" t="s">
        <v>546</v>
      </c>
      <c r="C459" s="195" t="s">
        <v>244</v>
      </c>
      <c r="D459" s="199" t="s">
        <v>76</v>
      </c>
      <c r="E459" s="198">
        <v>12.8</v>
      </c>
      <c r="F459" s="198"/>
      <c r="G459" s="170">
        <f t="shared" si="31"/>
        <v>0</v>
      </c>
      <c r="O459" s="164">
        <v>2</v>
      </c>
      <c r="AA459" s="141">
        <v>1</v>
      </c>
      <c r="AB459" s="141">
        <v>7</v>
      </c>
      <c r="AC459" s="141">
        <v>7</v>
      </c>
      <c r="AZ459" s="141">
        <v>2</v>
      </c>
      <c r="BA459" s="141">
        <f>IF(AZ459=1,G459,0)</f>
        <v>0</v>
      </c>
      <c r="BB459" s="141">
        <f>IF(AZ459=2,G459,0)</f>
        <v>0</v>
      </c>
      <c r="BC459" s="141">
        <f>IF(AZ459=3,G459,0)</f>
        <v>0</v>
      </c>
      <c r="BD459" s="141">
        <f>IF(AZ459=4,G459,0)</f>
        <v>0</v>
      </c>
      <c r="BE459" s="141">
        <f>IF(AZ459=5,G459,0)</f>
        <v>0</v>
      </c>
      <c r="CA459" s="171">
        <v>1</v>
      </c>
      <c r="CB459" s="171">
        <v>7</v>
      </c>
      <c r="CZ459" s="141">
        <v>4.0000000000000003E-5</v>
      </c>
    </row>
    <row r="460" spans="1:104" x14ac:dyDescent="0.2">
      <c r="A460" s="165">
        <v>6</v>
      </c>
      <c r="B460" s="215" t="s">
        <v>548</v>
      </c>
      <c r="C460" s="195" t="s">
        <v>245</v>
      </c>
      <c r="D460" s="199" t="s">
        <v>76</v>
      </c>
      <c r="E460" s="198">
        <v>427</v>
      </c>
      <c r="F460" s="198"/>
      <c r="G460" s="170">
        <f t="shared" si="31"/>
        <v>0</v>
      </c>
      <c r="O460" s="164"/>
      <c r="CA460" s="171"/>
      <c r="CB460" s="171"/>
    </row>
    <row r="461" spans="1:104" x14ac:dyDescent="0.2">
      <c r="A461" s="165">
        <v>7</v>
      </c>
      <c r="B461" s="215" t="s">
        <v>549</v>
      </c>
      <c r="C461" s="195" t="s">
        <v>246</v>
      </c>
      <c r="D461" s="199" t="s">
        <v>76</v>
      </c>
      <c r="E461" s="198">
        <v>45.5</v>
      </c>
      <c r="F461" s="198"/>
      <c r="G461" s="170">
        <f t="shared" si="31"/>
        <v>0</v>
      </c>
      <c r="O461" s="164"/>
      <c r="CA461" s="171"/>
      <c r="CB461" s="171"/>
    </row>
    <row r="462" spans="1:104" ht="21.75" x14ac:dyDescent="0.2">
      <c r="A462" s="165">
        <v>8</v>
      </c>
      <c r="B462" s="215" t="s">
        <v>550</v>
      </c>
      <c r="C462" s="195" t="s">
        <v>247</v>
      </c>
      <c r="D462" s="199" t="s">
        <v>76</v>
      </c>
      <c r="E462" s="198">
        <v>13</v>
      </c>
      <c r="F462" s="198"/>
      <c r="G462" s="170">
        <f t="shared" si="31"/>
        <v>0</v>
      </c>
      <c r="O462" s="164"/>
      <c r="CA462" s="171"/>
      <c r="CB462" s="171"/>
    </row>
    <row r="463" spans="1:104" ht="21.75" x14ac:dyDescent="0.2">
      <c r="A463" s="165">
        <v>9</v>
      </c>
      <c r="B463" s="215" t="s">
        <v>550</v>
      </c>
      <c r="C463" s="195" t="s">
        <v>248</v>
      </c>
      <c r="D463" s="199" t="s">
        <v>76</v>
      </c>
      <c r="E463" s="198">
        <v>18</v>
      </c>
      <c r="F463" s="198"/>
      <c r="G463" s="170">
        <f t="shared" si="31"/>
        <v>0</v>
      </c>
      <c r="O463" s="164"/>
      <c r="CA463" s="171"/>
      <c r="CB463" s="171"/>
    </row>
    <row r="464" spans="1:104" x14ac:dyDescent="0.2">
      <c r="A464" s="165">
        <v>10</v>
      </c>
      <c r="B464" s="218" t="s">
        <v>551</v>
      </c>
      <c r="C464" s="195" t="s">
        <v>82</v>
      </c>
      <c r="D464" s="199" t="s">
        <v>74</v>
      </c>
      <c r="E464" s="198">
        <v>0.46</v>
      </c>
      <c r="F464" s="198"/>
      <c r="G464" s="170">
        <f t="shared" si="31"/>
        <v>0</v>
      </c>
      <c r="O464" s="164"/>
      <c r="CA464" s="171"/>
      <c r="CB464" s="171"/>
    </row>
    <row r="465" spans="1:104" x14ac:dyDescent="0.2">
      <c r="A465" s="172"/>
      <c r="B465" s="173" t="s">
        <v>70</v>
      </c>
      <c r="C465" s="174" t="str">
        <f>CONCATENATE(B454," ",C454)</f>
        <v>8 Nátěry a malby</v>
      </c>
      <c r="D465" s="175"/>
      <c r="E465" s="176"/>
      <c r="F465" s="177"/>
      <c r="G465" s="178">
        <f>SUM(G454:G464)</f>
        <v>0</v>
      </c>
      <c r="O465" s="164">
        <v>4</v>
      </c>
      <c r="BA465" s="179">
        <f>SUM(BA454:BA464)</f>
        <v>0</v>
      </c>
      <c r="BB465" s="179">
        <f>SUM(BB454:BB464)</f>
        <v>0</v>
      </c>
      <c r="BC465" s="179">
        <f>SUM(BC454:BC464)</f>
        <v>0</v>
      </c>
      <c r="BD465" s="179">
        <f>SUM(BD454:BD464)</f>
        <v>0</v>
      </c>
      <c r="BE465" s="179">
        <f>SUM(BE454:BE464)</f>
        <v>0</v>
      </c>
    </row>
    <row r="466" spans="1:104" x14ac:dyDescent="0.2">
      <c r="A466" s="158" t="s">
        <v>68</v>
      </c>
      <c r="B466" s="209" t="s">
        <v>75</v>
      </c>
      <c r="C466" s="190" t="s">
        <v>227</v>
      </c>
      <c r="D466" s="160"/>
      <c r="E466" s="161"/>
      <c r="F466" s="161"/>
      <c r="G466" s="162"/>
      <c r="H466" s="163"/>
      <c r="I466" s="163"/>
      <c r="O466" s="164">
        <v>1</v>
      </c>
    </row>
    <row r="467" spans="1:104" x14ac:dyDescent="0.2">
      <c r="A467" s="165">
        <v>1</v>
      </c>
      <c r="B467" s="215" t="s">
        <v>552</v>
      </c>
      <c r="C467" s="191" t="s">
        <v>249</v>
      </c>
      <c r="D467" s="199" t="s">
        <v>76</v>
      </c>
      <c r="E467" s="198">
        <v>35</v>
      </c>
      <c r="F467" s="198"/>
      <c r="G467" s="170">
        <f t="shared" ref="G467:G530" si="32">E467*F467</f>
        <v>0</v>
      </c>
      <c r="O467" s="164">
        <v>2</v>
      </c>
      <c r="AA467" s="141">
        <v>1</v>
      </c>
      <c r="AB467" s="141">
        <v>7</v>
      </c>
      <c r="AC467" s="141">
        <v>7</v>
      </c>
      <c r="AZ467" s="141">
        <v>2</v>
      </c>
      <c r="BA467" s="141">
        <f>IF(AZ467=1,G467,0)</f>
        <v>0</v>
      </c>
      <c r="BB467" s="141">
        <f>IF(AZ467=2,G467,0)</f>
        <v>0</v>
      </c>
      <c r="BC467" s="141">
        <f>IF(AZ467=3,G467,0)</f>
        <v>0</v>
      </c>
      <c r="BD467" s="141">
        <f>IF(AZ467=4,G467,0)</f>
        <v>0</v>
      </c>
      <c r="BE467" s="141">
        <f>IF(AZ467=5,G467,0)</f>
        <v>0</v>
      </c>
      <c r="CA467" s="171">
        <v>1</v>
      </c>
      <c r="CB467" s="171">
        <v>7</v>
      </c>
      <c r="CZ467" s="141">
        <v>5.45E-3</v>
      </c>
    </row>
    <row r="468" spans="1:104" x14ac:dyDescent="0.2">
      <c r="A468" s="165">
        <v>2</v>
      </c>
      <c r="B468" s="215" t="s">
        <v>553</v>
      </c>
      <c r="C468" s="191" t="s">
        <v>250</v>
      </c>
      <c r="D468" s="199" t="s">
        <v>76</v>
      </c>
      <c r="E468" s="198">
        <v>112</v>
      </c>
      <c r="F468" s="198"/>
      <c r="G468" s="170">
        <f t="shared" si="32"/>
        <v>0</v>
      </c>
      <c r="O468" s="164"/>
      <c r="CA468" s="171"/>
      <c r="CB468" s="171"/>
    </row>
    <row r="469" spans="1:104" x14ac:dyDescent="0.2">
      <c r="A469" s="165">
        <v>3</v>
      </c>
      <c r="B469" s="215" t="s">
        <v>553</v>
      </c>
      <c r="C469" s="191" t="s">
        <v>251</v>
      </c>
      <c r="D469" s="199" t="s">
        <v>76</v>
      </c>
      <c r="E469" s="198">
        <v>73.7</v>
      </c>
      <c r="F469" s="198"/>
      <c r="G469" s="170">
        <f t="shared" si="32"/>
        <v>0</v>
      </c>
      <c r="O469" s="164"/>
      <c r="CA469" s="171"/>
      <c r="CB469" s="171"/>
    </row>
    <row r="470" spans="1:104" x14ac:dyDescent="0.2">
      <c r="A470" s="165">
        <v>4</v>
      </c>
      <c r="B470" s="215" t="s">
        <v>554</v>
      </c>
      <c r="C470" s="191" t="s">
        <v>252</v>
      </c>
      <c r="D470" s="199" t="s">
        <v>73</v>
      </c>
      <c r="E470" s="198">
        <v>3.4</v>
      </c>
      <c r="F470" s="198"/>
      <c r="G470" s="170">
        <f t="shared" si="32"/>
        <v>0</v>
      </c>
      <c r="O470" s="164"/>
      <c r="CA470" s="171"/>
      <c r="CB470" s="171"/>
    </row>
    <row r="471" spans="1:104" x14ac:dyDescent="0.2">
      <c r="A471" s="165">
        <v>5</v>
      </c>
      <c r="B471" s="215" t="s">
        <v>555</v>
      </c>
      <c r="C471" s="191" t="s">
        <v>253</v>
      </c>
      <c r="D471" s="199" t="s">
        <v>76</v>
      </c>
      <c r="E471" s="198">
        <v>6.8</v>
      </c>
      <c r="F471" s="198"/>
      <c r="G471" s="170">
        <f t="shared" si="32"/>
        <v>0</v>
      </c>
      <c r="O471" s="164"/>
      <c r="CA471" s="171"/>
      <c r="CB471" s="171"/>
    </row>
    <row r="472" spans="1:104" x14ac:dyDescent="0.2">
      <c r="A472" s="165">
        <v>6</v>
      </c>
      <c r="B472" s="215" t="s">
        <v>556</v>
      </c>
      <c r="C472" s="191" t="s">
        <v>254</v>
      </c>
      <c r="D472" s="199" t="s">
        <v>76</v>
      </c>
      <c r="E472" s="198">
        <v>2.9</v>
      </c>
      <c r="F472" s="198"/>
      <c r="G472" s="170">
        <f t="shared" si="32"/>
        <v>0</v>
      </c>
      <c r="O472" s="164"/>
      <c r="CA472" s="171"/>
      <c r="CB472" s="171"/>
    </row>
    <row r="473" spans="1:104" x14ac:dyDescent="0.2">
      <c r="A473" s="165">
        <v>7</v>
      </c>
      <c r="B473" s="215" t="s">
        <v>557</v>
      </c>
      <c r="C473" s="201" t="s">
        <v>255</v>
      </c>
      <c r="D473" s="199" t="s">
        <v>77</v>
      </c>
      <c r="E473" s="198">
        <v>107.9</v>
      </c>
      <c r="F473" s="198"/>
      <c r="G473" s="170">
        <f t="shared" si="32"/>
        <v>0</v>
      </c>
      <c r="O473" s="164"/>
      <c r="CA473" s="171"/>
      <c r="CB473" s="171"/>
    </row>
    <row r="474" spans="1:104" x14ac:dyDescent="0.2">
      <c r="A474" s="165">
        <v>8</v>
      </c>
      <c r="B474" s="215" t="s">
        <v>558</v>
      </c>
      <c r="C474" s="201" t="s">
        <v>256</v>
      </c>
      <c r="D474" s="199" t="s">
        <v>77</v>
      </c>
      <c r="E474" s="198">
        <v>13.2</v>
      </c>
      <c r="F474" s="198"/>
      <c r="G474" s="170">
        <f t="shared" si="32"/>
        <v>0</v>
      </c>
      <c r="O474" s="164"/>
      <c r="CA474" s="171"/>
      <c r="CB474" s="171"/>
    </row>
    <row r="475" spans="1:104" x14ac:dyDescent="0.2">
      <c r="A475" s="165">
        <v>9</v>
      </c>
      <c r="B475" s="223" t="s">
        <v>288</v>
      </c>
      <c r="C475" s="201" t="s">
        <v>311</v>
      </c>
      <c r="D475" s="199" t="s">
        <v>73</v>
      </c>
      <c r="E475" s="198">
        <v>3.68</v>
      </c>
      <c r="F475" s="198"/>
      <c r="G475" s="170">
        <f t="shared" si="32"/>
        <v>0</v>
      </c>
      <c r="O475" s="164"/>
      <c r="CA475" s="171"/>
      <c r="CB475" s="171"/>
    </row>
    <row r="476" spans="1:104" x14ac:dyDescent="0.2">
      <c r="A476" s="165">
        <v>10</v>
      </c>
      <c r="B476" s="223">
        <v>962032241</v>
      </c>
      <c r="C476" s="201" t="s">
        <v>310</v>
      </c>
      <c r="D476" s="199" t="s">
        <v>73</v>
      </c>
      <c r="E476" s="198">
        <v>2.68</v>
      </c>
      <c r="F476" s="198"/>
      <c r="G476" s="170">
        <f t="shared" si="32"/>
        <v>0</v>
      </c>
      <c r="O476" s="164"/>
      <c r="CA476" s="171"/>
      <c r="CB476" s="171"/>
    </row>
    <row r="477" spans="1:104" x14ac:dyDescent="0.2">
      <c r="A477" s="165">
        <v>11</v>
      </c>
      <c r="B477" s="223">
        <v>963051110</v>
      </c>
      <c r="C477" s="201" t="s">
        <v>289</v>
      </c>
      <c r="D477" s="199" t="s">
        <v>73</v>
      </c>
      <c r="E477" s="198">
        <v>5.45</v>
      </c>
      <c r="F477" s="198"/>
      <c r="G477" s="170">
        <f t="shared" si="32"/>
        <v>0</v>
      </c>
      <c r="O477" s="164"/>
      <c r="CA477" s="171"/>
      <c r="CB477" s="171"/>
    </row>
    <row r="478" spans="1:104" x14ac:dyDescent="0.2">
      <c r="A478" s="165">
        <v>12</v>
      </c>
      <c r="B478" s="223">
        <v>962032241</v>
      </c>
      <c r="C478" s="201" t="s">
        <v>290</v>
      </c>
      <c r="D478" s="199" t="s">
        <v>76</v>
      </c>
      <c r="E478" s="198">
        <v>11.08</v>
      </c>
      <c r="F478" s="198"/>
      <c r="G478" s="170">
        <f t="shared" si="32"/>
        <v>0</v>
      </c>
      <c r="O478" s="164"/>
      <c r="CA478" s="171"/>
      <c r="CB478" s="171"/>
    </row>
    <row r="479" spans="1:104" x14ac:dyDescent="0.2">
      <c r="A479" s="165">
        <v>13</v>
      </c>
      <c r="B479" s="223">
        <v>963051166</v>
      </c>
      <c r="C479" s="201" t="s">
        <v>305</v>
      </c>
      <c r="D479" s="199" t="s">
        <v>73</v>
      </c>
      <c r="E479" s="198">
        <v>5.8</v>
      </c>
      <c r="F479" s="198"/>
      <c r="G479" s="170">
        <f t="shared" si="32"/>
        <v>0</v>
      </c>
      <c r="O479" s="164"/>
      <c r="CA479" s="171"/>
      <c r="CB479" s="171"/>
    </row>
    <row r="480" spans="1:104" x14ac:dyDescent="0.2">
      <c r="A480" s="165">
        <v>14</v>
      </c>
      <c r="B480" s="223">
        <v>963051134</v>
      </c>
      <c r="C480" s="201" t="s">
        <v>291</v>
      </c>
      <c r="D480" s="199" t="s">
        <v>73</v>
      </c>
      <c r="E480" s="198">
        <v>13.45</v>
      </c>
      <c r="F480" s="198"/>
      <c r="G480" s="170">
        <f t="shared" si="32"/>
        <v>0</v>
      </c>
      <c r="O480" s="164"/>
      <c r="CA480" s="171"/>
      <c r="CB480" s="171"/>
    </row>
    <row r="481" spans="1:80" x14ac:dyDescent="0.2">
      <c r="A481" s="165">
        <v>15</v>
      </c>
      <c r="B481" s="223">
        <v>767911123</v>
      </c>
      <c r="C481" s="201" t="s">
        <v>292</v>
      </c>
      <c r="D481" s="199" t="s">
        <v>77</v>
      </c>
      <c r="E481" s="198">
        <v>10.6</v>
      </c>
      <c r="F481" s="198"/>
      <c r="G481" s="170">
        <f t="shared" si="32"/>
        <v>0</v>
      </c>
      <c r="O481" s="164"/>
      <c r="CA481" s="171"/>
      <c r="CB481" s="171"/>
    </row>
    <row r="482" spans="1:80" x14ac:dyDescent="0.2">
      <c r="A482" s="165">
        <v>17</v>
      </c>
      <c r="B482" s="223">
        <v>963052466</v>
      </c>
      <c r="C482" s="201" t="s">
        <v>293</v>
      </c>
      <c r="D482" s="199" t="s">
        <v>76</v>
      </c>
      <c r="E482" s="198">
        <v>30.03</v>
      </c>
      <c r="F482" s="198"/>
      <c r="G482" s="170">
        <f t="shared" si="32"/>
        <v>0</v>
      </c>
      <c r="O482" s="164"/>
      <c r="CA482" s="171"/>
      <c r="CB482" s="171"/>
    </row>
    <row r="483" spans="1:80" x14ac:dyDescent="0.2">
      <c r="A483" s="165">
        <v>19</v>
      </c>
      <c r="B483" s="223">
        <v>963052343</v>
      </c>
      <c r="C483" s="201" t="s">
        <v>306</v>
      </c>
      <c r="D483" s="199" t="s">
        <v>73</v>
      </c>
      <c r="E483" s="198">
        <v>8.07</v>
      </c>
      <c r="F483" s="198"/>
      <c r="G483" s="170">
        <f t="shared" si="32"/>
        <v>0</v>
      </c>
      <c r="O483" s="164"/>
      <c r="CA483" s="171"/>
      <c r="CB483" s="171"/>
    </row>
    <row r="484" spans="1:80" x14ac:dyDescent="0.2">
      <c r="A484" s="165">
        <v>20</v>
      </c>
      <c r="B484" s="223">
        <v>963088466</v>
      </c>
      <c r="C484" s="201" t="s">
        <v>307</v>
      </c>
      <c r="D484" s="199" t="s">
        <v>76</v>
      </c>
      <c r="E484" s="198">
        <v>12</v>
      </c>
      <c r="F484" s="198"/>
      <c r="G484" s="170">
        <f t="shared" si="32"/>
        <v>0</v>
      </c>
      <c r="O484" s="164"/>
      <c r="CA484" s="171"/>
      <c r="CB484" s="171"/>
    </row>
    <row r="485" spans="1:80" x14ac:dyDescent="0.2">
      <c r="A485" s="165">
        <v>21</v>
      </c>
      <c r="B485" s="223">
        <v>963052546</v>
      </c>
      <c r="C485" s="201" t="s">
        <v>308</v>
      </c>
      <c r="D485" s="199" t="s">
        <v>76</v>
      </c>
      <c r="E485" s="198">
        <v>83.23</v>
      </c>
      <c r="F485" s="198"/>
      <c r="G485" s="170">
        <f t="shared" si="32"/>
        <v>0</v>
      </c>
      <c r="O485" s="164"/>
      <c r="CA485" s="171"/>
      <c r="CB485" s="171"/>
    </row>
    <row r="486" spans="1:80" x14ac:dyDescent="0.2">
      <c r="A486" s="165">
        <v>22</v>
      </c>
      <c r="B486" s="223">
        <v>963052121</v>
      </c>
      <c r="C486" s="201" t="s">
        <v>309</v>
      </c>
      <c r="D486" s="199" t="s">
        <v>73</v>
      </c>
      <c r="E486" s="198">
        <v>4</v>
      </c>
      <c r="F486" s="198"/>
      <c r="G486" s="170">
        <f t="shared" si="32"/>
        <v>0</v>
      </c>
      <c r="O486" s="164"/>
      <c r="CA486" s="171"/>
      <c r="CB486" s="171"/>
    </row>
    <row r="487" spans="1:80" x14ac:dyDescent="0.2">
      <c r="A487" s="165">
        <v>23</v>
      </c>
      <c r="B487" s="223">
        <v>963052586</v>
      </c>
      <c r="C487" s="201" t="s">
        <v>404</v>
      </c>
      <c r="D487" s="199" t="s">
        <v>76</v>
      </c>
      <c r="E487" s="198">
        <v>526.14</v>
      </c>
      <c r="F487" s="198"/>
      <c r="G487" s="170">
        <f t="shared" si="32"/>
        <v>0</v>
      </c>
      <c r="O487" s="164"/>
      <c r="CA487" s="171"/>
      <c r="CB487" s="171"/>
    </row>
    <row r="488" spans="1:80" x14ac:dyDescent="0.2">
      <c r="A488" s="165">
        <v>24</v>
      </c>
      <c r="B488" s="223">
        <v>963044321</v>
      </c>
      <c r="C488" s="201" t="s">
        <v>294</v>
      </c>
      <c r="D488" s="199" t="s">
        <v>94</v>
      </c>
      <c r="E488" s="198">
        <v>1</v>
      </c>
      <c r="F488" s="198"/>
      <c r="G488" s="170">
        <f t="shared" si="32"/>
        <v>0</v>
      </c>
      <c r="O488" s="164"/>
      <c r="CA488" s="171"/>
      <c r="CB488" s="171"/>
    </row>
    <row r="489" spans="1:80" x14ac:dyDescent="0.2">
      <c r="A489" s="165">
        <v>25</v>
      </c>
      <c r="B489" s="223">
        <v>853052433</v>
      </c>
      <c r="C489" s="201" t="s">
        <v>312</v>
      </c>
      <c r="D489" s="199" t="s">
        <v>77</v>
      </c>
      <c r="E489" s="198">
        <v>12.4</v>
      </c>
      <c r="F489" s="198"/>
      <c r="G489" s="170">
        <f t="shared" si="32"/>
        <v>0</v>
      </c>
      <c r="O489" s="164"/>
      <c r="CA489" s="171"/>
      <c r="CB489" s="171"/>
    </row>
    <row r="490" spans="1:80" x14ac:dyDescent="0.2">
      <c r="A490" s="165">
        <v>26</v>
      </c>
      <c r="B490" s="223">
        <v>743052111</v>
      </c>
      <c r="C490" s="201" t="s">
        <v>296</v>
      </c>
      <c r="D490" s="199" t="s">
        <v>76</v>
      </c>
      <c r="E490" s="198">
        <v>249.92</v>
      </c>
      <c r="F490" s="198"/>
      <c r="G490" s="170">
        <f t="shared" si="32"/>
        <v>0</v>
      </c>
      <c r="O490" s="164"/>
      <c r="CA490" s="171"/>
      <c r="CB490" s="171"/>
    </row>
    <row r="491" spans="1:80" x14ac:dyDescent="0.2">
      <c r="A491" s="165">
        <v>27</v>
      </c>
      <c r="B491" s="223">
        <v>743052321</v>
      </c>
      <c r="C491" s="201" t="s">
        <v>295</v>
      </c>
      <c r="D491" s="199" t="s">
        <v>73</v>
      </c>
      <c r="E491" s="198">
        <v>49.98</v>
      </c>
      <c r="F491" s="198"/>
      <c r="G491" s="170">
        <f t="shared" si="32"/>
        <v>0</v>
      </c>
      <c r="O491" s="164"/>
      <c r="CA491" s="171"/>
      <c r="CB491" s="171"/>
    </row>
    <row r="492" spans="1:80" x14ac:dyDescent="0.2">
      <c r="A492" s="165">
        <v>28</v>
      </c>
      <c r="B492" s="223">
        <v>963052452</v>
      </c>
      <c r="C492" s="201" t="s">
        <v>297</v>
      </c>
      <c r="D492" s="199" t="s">
        <v>76</v>
      </c>
      <c r="E492" s="198">
        <v>94.38</v>
      </c>
      <c r="F492" s="198"/>
      <c r="G492" s="170">
        <f t="shared" si="32"/>
        <v>0</v>
      </c>
      <c r="O492" s="164"/>
      <c r="CA492" s="171"/>
      <c r="CB492" s="171"/>
    </row>
    <row r="493" spans="1:80" x14ac:dyDescent="0.2">
      <c r="A493" s="165">
        <v>29</v>
      </c>
      <c r="B493" s="223">
        <v>963052763</v>
      </c>
      <c r="C493" s="201" t="s">
        <v>298</v>
      </c>
      <c r="D493" s="199" t="s">
        <v>76</v>
      </c>
      <c r="E493" s="198">
        <v>83.9</v>
      </c>
      <c r="F493" s="198"/>
      <c r="G493" s="170">
        <f t="shared" si="32"/>
        <v>0</v>
      </c>
      <c r="O493" s="164"/>
      <c r="CA493" s="171"/>
      <c r="CB493" s="171"/>
    </row>
    <row r="494" spans="1:80" x14ac:dyDescent="0.2">
      <c r="A494" s="165">
        <v>30</v>
      </c>
      <c r="B494" s="223">
        <v>963077632</v>
      </c>
      <c r="C494" s="201" t="s">
        <v>299</v>
      </c>
      <c r="D494" s="199" t="s">
        <v>77</v>
      </c>
      <c r="E494" s="198">
        <v>34</v>
      </c>
      <c r="F494" s="198"/>
      <c r="G494" s="170">
        <f t="shared" si="32"/>
        <v>0</v>
      </c>
      <c r="O494" s="164"/>
      <c r="CA494" s="171"/>
      <c r="CB494" s="171"/>
    </row>
    <row r="495" spans="1:80" x14ac:dyDescent="0.2">
      <c r="A495" s="165">
        <v>31</v>
      </c>
      <c r="B495" s="215" t="s">
        <v>600</v>
      </c>
      <c r="C495" s="201" t="s">
        <v>408</v>
      </c>
      <c r="D495" s="199" t="s">
        <v>76</v>
      </c>
      <c r="E495" s="198">
        <v>65.19</v>
      </c>
      <c r="F495" s="198"/>
      <c r="G495" s="170">
        <f t="shared" si="32"/>
        <v>0</v>
      </c>
      <c r="O495" s="164"/>
      <c r="CA495" s="171"/>
      <c r="CB495" s="171"/>
    </row>
    <row r="496" spans="1:80" x14ac:dyDescent="0.2">
      <c r="A496" s="165">
        <v>32</v>
      </c>
      <c r="B496" s="215" t="s">
        <v>559</v>
      </c>
      <c r="C496" s="191" t="s">
        <v>257</v>
      </c>
      <c r="D496" s="199" t="s">
        <v>77</v>
      </c>
      <c r="E496" s="198">
        <v>28.2</v>
      </c>
      <c r="F496" s="198"/>
      <c r="G496" s="170">
        <f t="shared" si="32"/>
        <v>0</v>
      </c>
      <c r="O496" s="164"/>
      <c r="CA496" s="171"/>
      <c r="CB496" s="171"/>
    </row>
    <row r="497" spans="1:80" x14ac:dyDescent="0.2">
      <c r="A497" s="165">
        <v>33</v>
      </c>
      <c r="B497" s="215" t="s">
        <v>560</v>
      </c>
      <c r="C497" s="191" t="s">
        <v>258</v>
      </c>
      <c r="D497" s="199" t="s">
        <v>76</v>
      </c>
      <c r="E497" s="198">
        <v>589.1</v>
      </c>
      <c r="F497" s="198"/>
      <c r="G497" s="170">
        <f t="shared" si="32"/>
        <v>0</v>
      </c>
      <c r="O497" s="164"/>
      <c r="CA497" s="171"/>
      <c r="CB497" s="171"/>
    </row>
    <row r="498" spans="1:80" x14ac:dyDescent="0.2">
      <c r="A498" s="165">
        <v>34</v>
      </c>
      <c r="B498" s="215" t="s">
        <v>561</v>
      </c>
      <c r="C498" s="191" t="s">
        <v>259</v>
      </c>
      <c r="D498" s="199" t="s">
        <v>77</v>
      </c>
      <c r="E498" s="198">
        <v>21</v>
      </c>
      <c r="F498" s="198"/>
      <c r="G498" s="170">
        <f t="shared" si="32"/>
        <v>0</v>
      </c>
      <c r="O498" s="164"/>
      <c r="CA498" s="171"/>
      <c r="CB498" s="171"/>
    </row>
    <row r="499" spans="1:80" x14ac:dyDescent="0.2">
      <c r="A499" s="165">
        <v>36</v>
      </c>
      <c r="B499" s="215">
        <v>767996801</v>
      </c>
      <c r="C499" s="191" t="s">
        <v>260</v>
      </c>
      <c r="D499" s="199" t="s">
        <v>77</v>
      </c>
      <c r="E499" s="198">
        <v>105</v>
      </c>
      <c r="F499" s="198"/>
      <c r="G499" s="170">
        <f t="shared" si="32"/>
        <v>0</v>
      </c>
      <c r="O499" s="164"/>
      <c r="CA499" s="171"/>
      <c r="CB499" s="171"/>
    </row>
    <row r="500" spans="1:80" x14ac:dyDescent="0.2">
      <c r="A500" s="165">
        <v>37</v>
      </c>
      <c r="B500" s="215" t="s">
        <v>562</v>
      </c>
      <c r="C500" s="191" t="s">
        <v>261</v>
      </c>
      <c r="D500" s="199" t="s">
        <v>76</v>
      </c>
      <c r="E500" s="198">
        <v>25</v>
      </c>
      <c r="F500" s="198"/>
      <c r="G500" s="170">
        <f t="shared" si="32"/>
        <v>0</v>
      </c>
      <c r="O500" s="164"/>
      <c r="CA500" s="171"/>
      <c r="CB500" s="171"/>
    </row>
    <row r="501" spans="1:80" x14ac:dyDescent="0.2">
      <c r="A501" s="165">
        <v>38</v>
      </c>
      <c r="B501" s="215" t="s">
        <v>563</v>
      </c>
      <c r="C501" s="191" t="s">
        <v>262</v>
      </c>
      <c r="D501" s="199" t="s">
        <v>76</v>
      </c>
      <c r="E501" s="198">
        <v>27.3</v>
      </c>
      <c r="F501" s="198"/>
      <c r="G501" s="170">
        <f t="shared" si="32"/>
        <v>0</v>
      </c>
      <c r="O501" s="164"/>
      <c r="CA501" s="171"/>
      <c r="CB501" s="171"/>
    </row>
    <row r="502" spans="1:80" x14ac:dyDescent="0.2">
      <c r="A502" s="165">
        <v>39</v>
      </c>
      <c r="B502" s="215" t="s">
        <v>564</v>
      </c>
      <c r="C502" s="191" t="s">
        <v>285</v>
      </c>
      <c r="D502" s="199" t="s">
        <v>95</v>
      </c>
      <c r="E502" s="198">
        <v>2</v>
      </c>
      <c r="F502" s="198"/>
      <c r="G502" s="170">
        <f t="shared" si="32"/>
        <v>0</v>
      </c>
      <c r="O502" s="164"/>
      <c r="CA502" s="171"/>
      <c r="CB502" s="171"/>
    </row>
    <row r="503" spans="1:80" x14ac:dyDescent="0.2">
      <c r="A503" s="165">
        <v>40</v>
      </c>
      <c r="B503" s="215" t="s">
        <v>565</v>
      </c>
      <c r="C503" s="191" t="s">
        <v>263</v>
      </c>
      <c r="D503" s="199" t="s">
        <v>95</v>
      </c>
      <c r="E503" s="198">
        <v>2</v>
      </c>
      <c r="F503" s="198"/>
      <c r="G503" s="170">
        <f t="shared" si="32"/>
        <v>0</v>
      </c>
      <c r="O503" s="164"/>
      <c r="CA503" s="171"/>
      <c r="CB503" s="171"/>
    </row>
    <row r="504" spans="1:80" x14ac:dyDescent="0.2">
      <c r="A504" s="165">
        <v>41</v>
      </c>
      <c r="B504" s="215" t="s">
        <v>566</v>
      </c>
      <c r="C504" s="191" t="s">
        <v>264</v>
      </c>
      <c r="D504" s="199" t="s">
        <v>95</v>
      </c>
      <c r="E504" s="198">
        <v>1</v>
      </c>
      <c r="F504" s="198"/>
      <c r="G504" s="170">
        <f t="shared" si="32"/>
        <v>0</v>
      </c>
      <c r="O504" s="164"/>
      <c r="CA504" s="171"/>
      <c r="CB504" s="171"/>
    </row>
    <row r="505" spans="1:80" x14ac:dyDescent="0.2">
      <c r="A505" s="165">
        <v>42</v>
      </c>
      <c r="B505" s="215" t="s">
        <v>567</v>
      </c>
      <c r="C505" s="191" t="s">
        <v>286</v>
      </c>
      <c r="D505" s="199" t="s">
        <v>76</v>
      </c>
      <c r="E505" s="198">
        <v>216.5</v>
      </c>
      <c r="F505" s="198"/>
      <c r="G505" s="170">
        <f t="shared" si="32"/>
        <v>0</v>
      </c>
      <c r="O505" s="164"/>
      <c r="CA505" s="171"/>
      <c r="CB505" s="171"/>
    </row>
    <row r="506" spans="1:80" x14ac:dyDescent="0.2">
      <c r="A506" s="165">
        <v>43</v>
      </c>
      <c r="B506" s="215" t="s">
        <v>568</v>
      </c>
      <c r="C506" s="191" t="s">
        <v>265</v>
      </c>
      <c r="D506" s="199" t="s">
        <v>73</v>
      </c>
      <c r="E506" s="198">
        <v>27.6</v>
      </c>
      <c r="F506" s="198"/>
      <c r="G506" s="170">
        <f t="shared" si="32"/>
        <v>0</v>
      </c>
      <c r="O506" s="164"/>
      <c r="CA506" s="171"/>
      <c r="CB506" s="171"/>
    </row>
    <row r="507" spans="1:80" x14ac:dyDescent="0.2">
      <c r="A507" s="165">
        <v>44</v>
      </c>
      <c r="B507" s="215" t="s">
        <v>569</v>
      </c>
      <c r="C507" s="191" t="s">
        <v>266</v>
      </c>
      <c r="D507" s="199" t="s">
        <v>73</v>
      </c>
      <c r="E507" s="198">
        <v>27.6</v>
      </c>
      <c r="F507" s="198"/>
      <c r="G507" s="170">
        <f t="shared" si="32"/>
        <v>0</v>
      </c>
      <c r="O507" s="164"/>
      <c r="CA507" s="171"/>
      <c r="CB507" s="171"/>
    </row>
    <row r="508" spans="1:80" x14ac:dyDescent="0.2">
      <c r="A508" s="165">
        <v>45</v>
      </c>
      <c r="B508" s="215" t="s">
        <v>570</v>
      </c>
      <c r="C508" s="191" t="s">
        <v>267</v>
      </c>
      <c r="D508" s="199" t="s">
        <v>73</v>
      </c>
      <c r="E508" s="198">
        <v>42.9</v>
      </c>
      <c r="F508" s="198"/>
      <c r="G508" s="170">
        <f t="shared" si="32"/>
        <v>0</v>
      </c>
      <c r="O508" s="164"/>
      <c r="CA508" s="171"/>
      <c r="CB508" s="171"/>
    </row>
    <row r="509" spans="1:80" x14ac:dyDescent="0.2">
      <c r="A509" s="165">
        <v>46</v>
      </c>
      <c r="B509" s="215" t="s">
        <v>571</v>
      </c>
      <c r="C509" s="191" t="s">
        <v>268</v>
      </c>
      <c r="D509" s="199" t="s">
        <v>76</v>
      </c>
      <c r="E509" s="198">
        <v>286</v>
      </c>
      <c r="F509" s="198"/>
      <c r="G509" s="170">
        <f t="shared" si="32"/>
        <v>0</v>
      </c>
      <c r="O509" s="164"/>
      <c r="CA509" s="171"/>
      <c r="CB509" s="171"/>
    </row>
    <row r="510" spans="1:80" x14ac:dyDescent="0.2">
      <c r="A510" s="165">
        <v>47</v>
      </c>
      <c r="B510" s="215" t="s">
        <v>572</v>
      </c>
      <c r="C510" s="191" t="s">
        <v>269</v>
      </c>
      <c r="D510" s="199" t="s">
        <v>95</v>
      </c>
      <c r="E510" s="198">
        <v>195</v>
      </c>
      <c r="F510" s="198"/>
      <c r="G510" s="170">
        <f t="shared" si="32"/>
        <v>0</v>
      </c>
      <c r="O510" s="164"/>
      <c r="CA510" s="171"/>
      <c r="CB510" s="171"/>
    </row>
    <row r="511" spans="1:80" x14ac:dyDescent="0.2">
      <c r="A511" s="165">
        <v>49</v>
      </c>
      <c r="B511" s="215" t="s">
        <v>573</v>
      </c>
      <c r="C511" s="191" t="s">
        <v>270</v>
      </c>
      <c r="D511" s="199" t="s">
        <v>76</v>
      </c>
      <c r="E511" s="198">
        <v>15.4</v>
      </c>
      <c r="F511" s="198"/>
      <c r="G511" s="170">
        <f t="shared" si="32"/>
        <v>0</v>
      </c>
      <c r="O511" s="164"/>
      <c r="CA511" s="171"/>
      <c r="CB511" s="171"/>
    </row>
    <row r="512" spans="1:80" x14ac:dyDescent="0.2">
      <c r="A512" s="165">
        <v>50</v>
      </c>
      <c r="B512" s="215" t="s">
        <v>553</v>
      </c>
      <c r="C512" s="191" t="s">
        <v>271</v>
      </c>
      <c r="D512" s="199" t="s">
        <v>76</v>
      </c>
      <c r="E512" s="198">
        <v>20.6</v>
      </c>
      <c r="F512" s="198"/>
      <c r="G512" s="170">
        <f t="shared" si="32"/>
        <v>0</v>
      </c>
      <c r="O512" s="164"/>
      <c r="CA512" s="171"/>
      <c r="CB512" s="171"/>
    </row>
    <row r="513" spans="1:80" x14ac:dyDescent="0.2">
      <c r="A513" s="165">
        <v>51</v>
      </c>
      <c r="B513" s="215" t="s">
        <v>574</v>
      </c>
      <c r="C513" s="191" t="s">
        <v>136</v>
      </c>
      <c r="D513" s="199" t="s">
        <v>76</v>
      </c>
      <c r="E513" s="198">
        <v>8</v>
      </c>
      <c r="F513" s="198"/>
      <c r="G513" s="170">
        <f t="shared" si="32"/>
        <v>0</v>
      </c>
      <c r="O513" s="164"/>
      <c r="CA513" s="171"/>
      <c r="CB513" s="171"/>
    </row>
    <row r="514" spans="1:80" x14ac:dyDescent="0.2">
      <c r="A514" s="165">
        <v>52</v>
      </c>
      <c r="B514" s="215" t="s">
        <v>575</v>
      </c>
      <c r="C514" s="191" t="s">
        <v>272</v>
      </c>
      <c r="D514" s="199" t="s">
        <v>73</v>
      </c>
      <c r="E514" s="198">
        <v>0.4</v>
      </c>
      <c r="F514" s="198"/>
      <c r="G514" s="170">
        <f t="shared" si="32"/>
        <v>0</v>
      </c>
      <c r="O514" s="164"/>
      <c r="CA514" s="171"/>
      <c r="CB514" s="171"/>
    </row>
    <row r="515" spans="1:80" x14ac:dyDescent="0.2">
      <c r="A515" s="165">
        <v>53</v>
      </c>
      <c r="B515" s="215" t="s">
        <v>576</v>
      </c>
      <c r="C515" s="191" t="s">
        <v>273</v>
      </c>
      <c r="D515" s="199" t="s">
        <v>95</v>
      </c>
      <c r="E515" s="198">
        <v>1</v>
      </c>
      <c r="F515" s="198"/>
      <c r="G515" s="170">
        <f t="shared" si="32"/>
        <v>0</v>
      </c>
      <c r="O515" s="164"/>
      <c r="CA515" s="171"/>
      <c r="CB515" s="171"/>
    </row>
    <row r="516" spans="1:80" x14ac:dyDescent="0.2">
      <c r="A516" s="165">
        <v>54</v>
      </c>
      <c r="B516" s="215" t="s">
        <v>577</v>
      </c>
      <c r="C516" s="191" t="s">
        <v>274</v>
      </c>
      <c r="D516" s="199" t="s">
        <v>73</v>
      </c>
      <c r="E516" s="198">
        <v>50</v>
      </c>
      <c r="F516" s="198"/>
      <c r="G516" s="170">
        <f t="shared" si="32"/>
        <v>0</v>
      </c>
      <c r="O516" s="164"/>
      <c r="CA516" s="171"/>
      <c r="CB516" s="171"/>
    </row>
    <row r="517" spans="1:80" x14ac:dyDescent="0.2">
      <c r="A517" s="165">
        <v>55</v>
      </c>
      <c r="B517" s="215" t="s">
        <v>578</v>
      </c>
      <c r="C517" s="191" t="s">
        <v>275</v>
      </c>
      <c r="D517" s="199" t="s">
        <v>76</v>
      </c>
      <c r="E517" s="198">
        <v>1019.9</v>
      </c>
      <c r="F517" s="198"/>
      <c r="G517" s="170">
        <f t="shared" si="32"/>
        <v>0</v>
      </c>
      <c r="O517" s="164"/>
      <c r="CA517" s="171"/>
      <c r="CB517" s="171"/>
    </row>
    <row r="518" spans="1:80" x14ac:dyDescent="0.2">
      <c r="A518" s="165">
        <v>56</v>
      </c>
      <c r="B518" s="215" t="s">
        <v>579</v>
      </c>
      <c r="C518" s="191" t="s">
        <v>151</v>
      </c>
      <c r="D518" s="199" t="s">
        <v>76</v>
      </c>
      <c r="E518" s="198">
        <v>900.9</v>
      </c>
      <c r="F518" s="198"/>
      <c r="G518" s="170">
        <f t="shared" si="32"/>
        <v>0</v>
      </c>
      <c r="O518" s="164"/>
      <c r="CA518" s="171"/>
      <c r="CB518" s="171"/>
    </row>
    <row r="519" spans="1:80" x14ac:dyDescent="0.2">
      <c r="A519" s="165">
        <v>57</v>
      </c>
      <c r="B519" s="215" t="s">
        <v>580</v>
      </c>
      <c r="C519" s="191" t="s">
        <v>276</v>
      </c>
      <c r="D519" s="199" t="s">
        <v>95</v>
      </c>
      <c r="E519" s="198">
        <v>20</v>
      </c>
      <c r="F519" s="198"/>
      <c r="G519" s="170">
        <f t="shared" si="32"/>
        <v>0</v>
      </c>
      <c r="O519" s="164"/>
      <c r="CA519" s="171"/>
      <c r="CB519" s="171"/>
    </row>
    <row r="520" spans="1:80" x14ac:dyDescent="0.2">
      <c r="A520" s="165">
        <v>58</v>
      </c>
      <c r="B520" s="215" t="s">
        <v>581</v>
      </c>
      <c r="C520" s="191" t="s">
        <v>277</v>
      </c>
      <c r="D520" s="199" t="s">
        <v>95</v>
      </c>
      <c r="E520" s="198">
        <v>1</v>
      </c>
      <c r="F520" s="198"/>
      <c r="G520" s="170">
        <f t="shared" si="32"/>
        <v>0</v>
      </c>
      <c r="O520" s="164"/>
      <c r="CA520" s="171"/>
      <c r="CB520" s="171"/>
    </row>
    <row r="521" spans="1:80" x14ac:dyDescent="0.2">
      <c r="A521" s="165">
        <v>59</v>
      </c>
      <c r="B521" s="215" t="s">
        <v>582</v>
      </c>
      <c r="C521" s="191" t="s">
        <v>278</v>
      </c>
      <c r="D521" s="199" t="s">
        <v>95</v>
      </c>
      <c r="E521" s="198">
        <v>120</v>
      </c>
      <c r="F521" s="198"/>
      <c r="G521" s="170">
        <f t="shared" si="32"/>
        <v>0</v>
      </c>
      <c r="O521" s="164"/>
      <c r="CA521" s="171"/>
      <c r="CB521" s="171"/>
    </row>
    <row r="522" spans="1:80" ht="22.5" x14ac:dyDescent="0.2">
      <c r="A522" s="165">
        <v>60</v>
      </c>
      <c r="B522" s="215" t="s">
        <v>583</v>
      </c>
      <c r="C522" s="191" t="s">
        <v>279</v>
      </c>
      <c r="D522" s="199" t="s">
        <v>77</v>
      </c>
      <c r="E522" s="198">
        <v>42</v>
      </c>
      <c r="F522" s="198"/>
      <c r="G522" s="170">
        <f t="shared" si="32"/>
        <v>0</v>
      </c>
      <c r="O522" s="164"/>
      <c r="CA522" s="171"/>
      <c r="CB522" s="171"/>
    </row>
    <row r="523" spans="1:80" ht="22.5" x14ac:dyDescent="0.2">
      <c r="A523" s="165">
        <v>61</v>
      </c>
      <c r="B523" s="215">
        <v>970051122</v>
      </c>
      <c r="C523" s="191" t="s">
        <v>280</v>
      </c>
      <c r="D523" s="199" t="s">
        <v>76</v>
      </c>
      <c r="E523" s="198">
        <v>900</v>
      </c>
      <c r="F523" s="198"/>
      <c r="G523" s="170">
        <f t="shared" si="32"/>
        <v>0</v>
      </c>
      <c r="O523" s="164"/>
      <c r="CA523" s="171"/>
      <c r="CB523" s="171"/>
    </row>
    <row r="524" spans="1:80" x14ac:dyDescent="0.2">
      <c r="A524" s="165">
        <v>62</v>
      </c>
      <c r="B524" s="215" t="s">
        <v>584</v>
      </c>
      <c r="C524" s="191" t="s">
        <v>281</v>
      </c>
      <c r="D524" s="199" t="s">
        <v>74</v>
      </c>
      <c r="E524" s="198">
        <v>366.62</v>
      </c>
      <c r="F524" s="198"/>
      <c r="G524" s="170">
        <f t="shared" si="32"/>
        <v>0</v>
      </c>
      <c r="O524" s="164"/>
      <c r="CA524" s="171"/>
      <c r="CB524" s="171"/>
    </row>
    <row r="525" spans="1:80" x14ac:dyDescent="0.2">
      <c r="A525" s="165">
        <v>63</v>
      </c>
      <c r="B525" s="215" t="s">
        <v>585</v>
      </c>
      <c r="C525" s="201" t="s">
        <v>282</v>
      </c>
      <c r="D525" s="199" t="s">
        <v>74</v>
      </c>
      <c r="E525" s="198">
        <v>528.82000000000005</v>
      </c>
      <c r="F525" s="198"/>
      <c r="G525" s="170">
        <f t="shared" si="32"/>
        <v>0</v>
      </c>
      <c r="O525" s="164"/>
      <c r="CA525" s="171"/>
      <c r="CB525" s="171"/>
    </row>
    <row r="526" spans="1:80" x14ac:dyDescent="0.2">
      <c r="A526" s="165">
        <v>64</v>
      </c>
      <c r="B526" s="215" t="s">
        <v>586</v>
      </c>
      <c r="C526" s="201" t="s">
        <v>403</v>
      </c>
      <c r="D526" s="199" t="s">
        <v>74</v>
      </c>
      <c r="E526" s="198">
        <v>3172.92</v>
      </c>
      <c r="F526" s="198"/>
      <c r="G526" s="170">
        <f t="shared" si="32"/>
        <v>0</v>
      </c>
      <c r="O526" s="164"/>
      <c r="CA526" s="171"/>
      <c r="CB526" s="171"/>
    </row>
    <row r="527" spans="1:80" x14ac:dyDescent="0.2">
      <c r="A527" s="165">
        <v>65</v>
      </c>
      <c r="B527" s="215" t="s">
        <v>587</v>
      </c>
      <c r="C527" s="201" t="s">
        <v>283</v>
      </c>
      <c r="D527" s="199" t="s">
        <v>74</v>
      </c>
      <c r="E527" s="198">
        <v>528.82000000000005</v>
      </c>
      <c r="F527" s="198"/>
      <c r="G527" s="170">
        <f t="shared" si="32"/>
        <v>0</v>
      </c>
      <c r="O527" s="164"/>
      <c r="CA527" s="171"/>
      <c r="CB527" s="171"/>
    </row>
    <row r="528" spans="1:80" x14ac:dyDescent="0.2">
      <c r="A528" s="165">
        <v>66</v>
      </c>
      <c r="B528" s="215" t="s">
        <v>588</v>
      </c>
      <c r="C528" s="201" t="s">
        <v>300</v>
      </c>
      <c r="D528" s="199" t="s">
        <v>74</v>
      </c>
      <c r="E528" s="198">
        <v>15335.78</v>
      </c>
      <c r="F528" s="198"/>
      <c r="G528" s="170">
        <f t="shared" si="32"/>
        <v>0</v>
      </c>
      <c r="O528" s="164"/>
      <c r="CA528" s="171"/>
      <c r="CB528" s="171"/>
    </row>
    <row r="529" spans="1:104" x14ac:dyDescent="0.2">
      <c r="A529" s="165">
        <v>67</v>
      </c>
      <c r="B529" s="215">
        <v>979990141</v>
      </c>
      <c r="C529" s="201" t="s">
        <v>301</v>
      </c>
      <c r="D529" s="199" t="s">
        <v>74</v>
      </c>
      <c r="E529" s="198">
        <v>51.2</v>
      </c>
      <c r="F529" s="198"/>
      <c r="G529" s="170">
        <f t="shared" si="32"/>
        <v>0</v>
      </c>
      <c r="O529" s="164"/>
      <c r="CA529" s="171"/>
      <c r="CB529" s="171"/>
    </row>
    <row r="530" spans="1:104" x14ac:dyDescent="0.2">
      <c r="A530" s="165">
        <v>68</v>
      </c>
      <c r="B530" s="215">
        <v>979990101</v>
      </c>
      <c r="C530" s="201" t="s">
        <v>284</v>
      </c>
      <c r="D530" s="199" t="s">
        <v>74</v>
      </c>
      <c r="E530" s="198">
        <v>477.62</v>
      </c>
      <c r="F530" s="198"/>
      <c r="G530" s="170">
        <f t="shared" si="32"/>
        <v>0</v>
      </c>
      <c r="O530" s="164">
        <v>2</v>
      </c>
      <c r="AA530" s="141">
        <v>1</v>
      </c>
      <c r="AB530" s="141">
        <v>7</v>
      </c>
      <c r="AC530" s="141">
        <v>7</v>
      </c>
      <c r="AZ530" s="141">
        <v>2</v>
      </c>
      <c r="BA530" s="141">
        <f>IF(AZ530=1,G530,0)</f>
        <v>0</v>
      </c>
      <c r="BB530" s="141">
        <f>IF(AZ530=2,G530,0)</f>
        <v>0</v>
      </c>
      <c r="BC530" s="141">
        <f>IF(AZ530=3,G530,0)</f>
        <v>0</v>
      </c>
      <c r="BD530" s="141">
        <f>IF(AZ530=4,G530,0)</f>
        <v>0</v>
      </c>
      <c r="BE530" s="141">
        <f>IF(AZ530=5,G530,0)</f>
        <v>0</v>
      </c>
      <c r="CA530" s="171">
        <v>1</v>
      </c>
      <c r="CB530" s="171">
        <v>7</v>
      </c>
      <c r="CZ530" s="141">
        <v>5.45E-3</v>
      </c>
    </row>
    <row r="531" spans="1:104" x14ac:dyDescent="0.2">
      <c r="A531" s="172"/>
      <c r="B531" s="173" t="s">
        <v>70</v>
      </c>
      <c r="C531" s="174" t="str">
        <f>CONCATENATE(B466," ",C466)</f>
        <v>3 Bourací práce</v>
      </c>
      <c r="D531" s="175"/>
      <c r="E531" s="176"/>
      <c r="F531" s="177"/>
      <c r="G531" s="178">
        <f>SUM(G466:G530)</f>
        <v>0</v>
      </c>
      <c r="O531" s="164">
        <v>4</v>
      </c>
      <c r="BA531" s="179">
        <f>SUM(BA466:BA530)</f>
        <v>0</v>
      </c>
      <c r="BB531" s="179">
        <f>SUM(BB466:BB530)</f>
        <v>0</v>
      </c>
      <c r="BC531" s="179">
        <f>SUM(BC466:BC530)</f>
        <v>0</v>
      </c>
      <c r="BD531" s="179">
        <f>SUM(BD466:BD530)</f>
        <v>0</v>
      </c>
      <c r="BE531" s="179">
        <f>SUM(BE466:BE530)</f>
        <v>0</v>
      </c>
    </row>
    <row r="532" spans="1:104" x14ac:dyDescent="0.2">
      <c r="E532" s="141"/>
    </row>
    <row r="533" spans="1:104" ht="13.5" thickBot="1" x14ac:dyDescent="0.25">
      <c r="E533" s="141"/>
    </row>
    <row r="534" spans="1:104" ht="13.5" thickTop="1" x14ac:dyDescent="0.2">
      <c r="A534" s="304" t="s">
        <v>47</v>
      </c>
      <c r="B534" s="305"/>
      <c r="C534" s="95" t="s">
        <v>96</v>
      </c>
      <c r="D534" s="146"/>
      <c r="E534" s="147" t="s">
        <v>60</v>
      </c>
      <c r="F534" s="148"/>
      <c r="G534" s="149"/>
      <c r="H534" s="163"/>
      <c r="I534" s="163"/>
      <c r="O534" s="164">
        <v>1</v>
      </c>
    </row>
    <row r="535" spans="1:104" ht="13.5" thickBot="1" x14ac:dyDescent="0.25">
      <c r="A535" s="320" t="s">
        <v>49</v>
      </c>
      <c r="B535" s="307"/>
      <c r="C535" s="101" t="s">
        <v>846</v>
      </c>
      <c r="D535" s="150"/>
      <c r="E535" s="321" t="s">
        <v>847</v>
      </c>
      <c r="F535" s="322"/>
      <c r="G535" s="323"/>
      <c r="H535" s="163"/>
      <c r="I535" s="163"/>
      <c r="O535" s="164"/>
    </row>
    <row r="536" spans="1:104" ht="13.5" thickTop="1" x14ac:dyDescent="0.2">
      <c r="A536" s="151"/>
      <c r="B536" s="142"/>
      <c r="C536" s="142"/>
      <c r="D536" s="142"/>
      <c r="E536" s="152"/>
      <c r="F536" s="142"/>
      <c r="G536" s="153"/>
      <c r="H536" s="163"/>
      <c r="I536" s="163"/>
      <c r="O536" s="164"/>
    </row>
    <row r="537" spans="1:104" x14ac:dyDescent="0.2">
      <c r="A537" s="154" t="s">
        <v>61</v>
      </c>
      <c r="B537" s="155" t="s">
        <v>62</v>
      </c>
      <c r="C537" s="155" t="s">
        <v>63</v>
      </c>
      <c r="D537" s="155" t="s">
        <v>64</v>
      </c>
      <c r="E537" s="156" t="s">
        <v>65</v>
      </c>
      <c r="F537" s="155" t="s">
        <v>66</v>
      </c>
      <c r="G537" s="157" t="s">
        <v>67</v>
      </c>
      <c r="O537" s="164">
        <v>2</v>
      </c>
      <c r="AA537" s="141">
        <v>1</v>
      </c>
      <c r="AB537" s="141">
        <v>7</v>
      </c>
      <c r="AC537" s="141">
        <v>7</v>
      </c>
      <c r="AZ537" s="141">
        <v>2</v>
      </c>
      <c r="BA537" s="141">
        <f>IF(AZ537=1,G672,0)</f>
        <v>0</v>
      </c>
      <c r="BB537" s="141">
        <f>IF(AZ537=2,G672,0)</f>
        <v>0</v>
      </c>
      <c r="BC537" s="141">
        <f>IF(AZ537=3,G672,0)</f>
        <v>0</v>
      </c>
      <c r="BD537" s="141">
        <f>IF(AZ537=4,G672,0)</f>
        <v>0</v>
      </c>
      <c r="BE537" s="141">
        <f>IF(AZ537=5,G672,0)</f>
        <v>0</v>
      </c>
      <c r="CA537" s="171">
        <v>1</v>
      </c>
      <c r="CB537" s="171">
        <v>7</v>
      </c>
      <c r="CZ537" s="141">
        <v>3.2000000000000003E-4</v>
      </c>
    </row>
    <row r="538" spans="1:104" x14ac:dyDescent="0.2">
      <c r="A538" s="183"/>
      <c r="B538" s="184"/>
      <c r="C538" s="185"/>
      <c r="D538" s="185"/>
      <c r="E538" s="186"/>
      <c r="F538" s="185"/>
      <c r="G538" s="155"/>
      <c r="O538" s="164">
        <v>4</v>
      </c>
      <c r="BA538" s="179">
        <f>SUM(BA534:BA537)</f>
        <v>0</v>
      </c>
      <c r="BB538" s="179">
        <f>SUM(BB534:BB537)</f>
        <v>0</v>
      </c>
      <c r="BC538" s="179">
        <f>SUM(BC534:BC537)</f>
        <v>0</v>
      </c>
      <c r="BD538" s="179">
        <f>SUM(BD534:BD537)</f>
        <v>0</v>
      </c>
      <c r="BE538" s="179">
        <f>SUM(BE534:BE537)</f>
        <v>0</v>
      </c>
    </row>
    <row r="539" spans="1:104" x14ac:dyDescent="0.2">
      <c r="A539" s="158" t="s">
        <v>68</v>
      </c>
      <c r="B539" s="159" t="s">
        <v>69</v>
      </c>
      <c r="C539" s="190" t="s">
        <v>807</v>
      </c>
      <c r="D539" s="160"/>
      <c r="E539" s="161"/>
      <c r="F539" s="161"/>
      <c r="G539" s="162"/>
      <c r="H539" s="163"/>
      <c r="I539" s="163"/>
      <c r="O539" s="164">
        <v>1</v>
      </c>
    </row>
    <row r="540" spans="1:104" x14ac:dyDescent="0.2">
      <c r="A540" s="165">
        <v>1</v>
      </c>
      <c r="B540" s="228"/>
      <c r="C540" s="229" t="s">
        <v>808</v>
      </c>
      <c r="D540" s="230" t="s">
        <v>95</v>
      </c>
      <c r="E540" s="198">
        <v>1</v>
      </c>
      <c r="F540" s="198"/>
      <c r="G540" s="170">
        <f>E540*F540</f>
        <v>0</v>
      </c>
      <c r="O540" s="164">
        <v>2</v>
      </c>
      <c r="AA540" s="141">
        <v>12</v>
      </c>
      <c r="AB540" s="141">
        <v>0</v>
      </c>
      <c r="AC540" s="141">
        <v>186</v>
      </c>
      <c r="AZ540" s="141">
        <v>4</v>
      </c>
      <c r="BA540" s="141">
        <f>IF(AZ540=1,G675,0)</f>
        <v>0</v>
      </c>
      <c r="BB540" s="141">
        <f>IF(AZ540=2,G675,0)</f>
        <v>0</v>
      </c>
      <c r="BC540" s="141">
        <f>IF(AZ540=3,G675,0)</f>
        <v>0</v>
      </c>
      <c r="BD540" s="141">
        <f>IF(AZ540=4,G675,0)</f>
        <v>0</v>
      </c>
      <c r="BE540" s="141">
        <f>IF(AZ540=5,G675,0)</f>
        <v>0</v>
      </c>
      <c r="CA540" s="171">
        <v>12</v>
      </c>
      <c r="CB540" s="171">
        <v>0</v>
      </c>
      <c r="CZ540" s="141">
        <v>0</v>
      </c>
    </row>
    <row r="541" spans="1:104" x14ac:dyDescent="0.2">
      <c r="A541" s="165">
        <v>2</v>
      </c>
      <c r="B541" s="228"/>
      <c r="C541" s="229" t="s">
        <v>809</v>
      </c>
      <c r="D541" s="230" t="s">
        <v>95</v>
      </c>
      <c r="E541" s="198">
        <v>1</v>
      </c>
      <c r="F541" s="198"/>
      <c r="G541" s="170">
        <f t="shared" ref="G541:G548" si="33">E541*F541</f>
        <v>0</v>
      </c>
      <c r="O541" s="164">
        <v>4</v>
      </c>
      <c r="BA541" s="179">
        <f>SUM(BA539:BA540)</f>
        <v>0</v>
      </c>
      <c r="BB541" s="179">
        <f>SUM(BB539:BB540)</f>
        <v>0</v>
      </c>
      <c r="BC541" s="179">
        <f>SUM(BC539:BC540)</f>
        <v>0</v>
      </c>
      <c r="BD541" s="179">
        <f>SUM(BD539:BD540)</f>
        <v>0</v>
      </c>
      <c r="BE541" s="179">
        <f>SUM(BE539:BE540)</f>
        <v>0</v>
      </c>
    </row>
    <row r="542" spans="1:104" ht="21" x14ac:dyDescent="0.2">
      <c r="A542" s="165">
        <v>3</v>
      </c>
      <c r="B542" s="228"/>
      <c r="C542" s="231" t="s">
        <v>810</v>
      </c>
      <c r="D542" s="230" t="s">
        <v>95</v>
      </c>
      <c r="E542" s="198">
        <v>1</v>
      </c>
      <c r="F542" s="198"/>
      <c r="G542" s="170">
        <f t="shared" si="33"/>
        <v>0</v>
      </c>
      <c r="H542" s="163"/>
      <c r="I542" s="163"/>
      <c r="O542" s="164">
        <v>1</v>
      </c>
    </row>
    <row r="543" spans="1:104" x14ac:dyDescent="0.2">
      <c r="A543" s="165">
        <v>4</v>
      </c>
      <c r="B543" s="228"/>
      <c r="C543" s="229" t="s">
        <v>811</v>
      </c>
      <c r="D543" s="230" t="s">
        <v>95</v>
      </c>
      <c r="E543" s="198">
        <v>1</v>
      </c>
      <c r="F543" s="198"/>
      <c r="G543" s="170">
        <f t="shared" si="33"/>
        <v>0</v>
      </c>
      <c r="O543" s="164">
        <v>2</v>
      </c>
      <c r="AA543" s="141">
        <v>1</v>
      </c>
      <c r="AB543" s="141">
        <v>10</v>
      </c>
      <c r="AC543" s="141">
        <v>10</v>
      </c>
      <c r="AZ543" s="141">
        <v>1</v>
      </c>
      <c r="BA543" s="141">
        <f>IF(AZ543=1,G678,0)</f>
        <v>0</v>
      </c>
      <c r="BB543" s="141">
        <f>IF(AZ543=2,G678,0)</f>
        <v>0</v>
      </c>
      <c r="BC543" s="141">
        <f>IF(AZ543=3,G678,0)</f>
        <v>0</v>
      </c>
      <c r="BD543" s="141">
        <f>IF(AZ543=4,G678,0)</f>
        <v>0</v>
      </c>
      <c r="BE543" s="141">
        <f>IF(AZ543=5,G678,0)</f>
        <v>0</v>
      </c>
      <c r="CA543" s="171">
        <v>1</v>
      </c>
      <c r="CB543" s="171">
        <v>10</v>
      </c>
      <c r="CZ543" s="141">
        <v>0</v>
      </c>
    </row>
    <row r="544" spans="1:104" ht="21" x14ac:dyDescent="0.2">
      <c r="A544" s="165">
        <v>5</v>
      </c>
      <c r="B544" s="228"/>
      <c r="C544" s="231" t="s">
        <v>812</v>
      </c>
      <c r="D544" s="230" t="s">
        <v>95</v>
      </c>
      <c r="E544" s="198">
        <v>1</v>
      </c>
      <c r="F544" s="198"/>
      <c r="G544" s="170">
        <f t="shared" si="33"/>
        <v>0</v>
      </c>
      <c r="O544" s="164">
        <v>2</v>
      </c>
      <c r="AA544" s="141">
        <v>1</v>
      </c>
      <c r="AB544" s="141">
        <v>10</v>
      </c>
      <c r="AC544" s="141">
        <v>10</v>
      </c>
      <c r="AZ544" s="141">
        <v>1</v>
      </c>
      <c r="BA544" s="141">
        <f>IF(AZ544=1,G679,0)</f>
        <v>0</v>
      </c>
      <c r="BB544" s="141">
        <f>IF(AZ544=2,G679,0)</f>
        <v>0</v>
      </c>
      <c r="BC544" s="141">
        <f>IF(AZ544=3,G679,0)</f>
        <v>0</v>
      </c>
      <c r="BD544" s="141">
        <f>IF(AZ544=4,G679,0)</f>
        <v>0</v>
      </c>
      <c r="BE544" s="141">
        <f>IF(AZ544=5,G679,0)</f>
        <v>0</v>
      </c>
      <c r="CA544" s="171">
        <v>1</v>
      </c>
      <c r="CB544" s="171">
        <v>10</v>
      </c>
      <c r="CZ544" s="141">
        <v>0</v>
      </c>
    </row>
    <row r="545" spans="1:57" ht="31.5" x14ac:dyDescent="0.2">
      <c r="A545" s="165">
        <v>6</v>
      </c>
      <c r="B545" s="228"/>
      <c r="C545" s="231" t="s">
        <v>813</v>
      </c>
      <c r="D545" s="230" t="s">
        <v>95</v>
      </c>
      <c r="E545" s="198">
        <v>1</v>
      </c>
      <c r="F545" s="198"/>
      <c r="G545" s="170">
        <f t="shared" si="33"/>
        <v>0</v>
      </c>
      <c r="O545" s="164">
        <v>4</v>
      </c>
      <c r="BA545" s="179">
        <f>SUM(BA542:BA544)</f>
        <v>0</v>
      </c>
      <c r="BB545" s="179">
        <f>SUM(BB542:BB544)</f>
        <v>0</v>
      </c>
      <c r="BC545" s="179">
        <f>SUM(BC542:BC544)</f>
        <v>0</v>
      </c>
      <c r="BD545" s="179">
        <f>SUM(BD542:BD544)</f>
        <v>0</v>
      </c>
      <c r="BE545" s="179">
        <f>SUM(BE542:BE544)</f>
        <v>0</v>
      </c>
    </row>
    <row r="546" spans="1:57" x14ac:dyDescent="0.2">
      <c r="A546" s="165">
        <v>7</v>
      </c>
      <c r="B546" s="228"/>
      <c r="C546" s="229" t="s">
        <v>814</v>
      </c>
      <c r="D546" s="230" t="s">
        <v>95</v>
      </c>
      <c r="E546" s="198">
        <v>2</v>
      </c>
      <c r="F546" s="198"/>
      <c r="G546" s="170">
        <f t="shared" si="33"/>
        <v>0</v>
      </c>
    </row>
    <row r="547" spans="1:57" x14ac:dyDescent="0.2">
      <c r="A547" s="165">
        <v>8</v>
      </c>
      <c r="B547" s="228"/>
      <c r="C547" s="229" t="s">
        <v>815</v>
      </c>
      <c r="D547" s="230" t="s">
        <v>95</v>
      </c>
      <c r="E547" s="198">
        <v>1</v>
      </c>
      <c r="F547" s="198"/>
      <c r="G547" s="170">
        <f t="shared" si="33"/>
        <v>0</v>
      </c>
    </row>
    <row r="548" spans="1:57" x14ac:dyDescent="0.2">
      <c r="A548" s="165">
        <v>9</v>
      </c>
      <c r="B548" s="228"/>
      <c r="C548" s="229" t="s">
        <v>816</v>
      </c>
      <c r="D548" s="230" t="s">
        <v>95</v>
      </c>
      <c r="E548" s="198">
        <v>1</v>
      </c>
      <c r="F548" s="198"/>
      <c r="G548" s="170">
        <f t="shared" si="33"/>
        <v>0</v>
      </c>
    </row>
    <row r="549" spans="1:57" x14ac:dyDescent="0.2">
      <c r="A549" s="172"/>
      <c r="B549" s="173" t="s">
        <v>70</v>
      </c>
      <c r="C549" s="174" t="str">
        <f>CONCATENATE(B539," ",C539)</f>
        <v>1 Mytí stolního nádobí</v>
      </c>
      <c r="D549" s="175"/>
      <c r="E549" s="176"/>
      <c r="F549" s="177"/>
      <c r="G549" s="178">
        <f>SUM(G539:G548)</f>
        <v>0</v>
      </c>
    </row>
    <row r="550" spans="1:57" x14ac:dyDescent="0.2">
      <c r="A550" s="158" t="s">
        <v>68</v>
      </c>
      <c r="B550" s="159" t="s">
        <v>119</v>
      </c>
      <c r="C550" s="190" t="s">
        <v>817</v>
      </c>
      <c r="D550" s="160"/>
      <c r="E550" s="161"/>
      <c r="F550" s="161"/>
      <c r="G550" s="162"/>
    </row>
    <row r="551" spans="1:57" x14ac:dyDescent="0.2">
      <c r="A551" s="189">
        <v>1</v>
      </c>
      <c r="B551" s="232"/>
      <c r="C551" s="229" t="s">
        <v>818</v>
      </c>
      <c r="D551" s="233" t="s">
        <v>95</v>
      </c>
      <c r="E551" s="234">
        <v>1</v>
      </c>
      <c r="F551" s="198"/>
      <c r="G551" s="170">
        <f t="shared" ref="G551:G561" si="34">E551*F551</f>
        <v>0</v>
      </c>
    </row>
    <row r="552" spans="1:57" x14ac:dyDescent="0.2">
      <c r="A552" s="189">
        <v>2</v>
      </c>
      <c r="B552" s="232"/>
      <c r="C552" s="231" t="s">
        <v>819</v>
      </c>
      <c r="D552" s="233" t="s">
        <v>95</v>
      </c>
      <c r="E552" s="234">
        <v>1</v>
      </c>
      <c r="F552" s="234"/>
      <c r="G552" s="170">
        <f t="shared" si="34"/>
        <v>0</v>
      </c>
    </row>
    <row r="553" spans="1:57" ht="21" x14ac:dyDescent="0.2">
      <c r="A553" s="189">
        <v>3</v>
      </c>
      <c r="B553" s="232"/>
      <c r="C553" s="231" t="s">
        <v>820</v>
      </c>
      <c r="D553" s="233" t="s">
        <v>95</v>
      </c>
      <c r="E553" s="234">
        <v>2</v>
      </c>
      <c r="F553" s="234"/>
      <c r="G553" s="170">
        <f t="shared" si="34"/>
        <v>0</v>
      </c>
    </row>
    <row r="554" spans="1:57" ht="21" x14ac:dyDescent="0.2">
      <c r="A554" s="189">
        <v>4</v>
      </c>
      <c r="B554" s="232"/>
      <c r="C554" s="231" t="s">
        <v>821</v>
      </c>
      <c r="D554" s="233" t="s">
        <v>95</v>
      </c>
      <c r="E554" s="234">
        <v>2</v>
      </c>
      <c r="F554" s="234"/>
      <c r="G554" s="170">
        <f t="shared" si="34"/>
        <v>0</v>
      </c>
    </row>
    <row r="555" spans="1:57" ht="21" x14ac:dyDescent="0.2">
      <c r="A555" s="189">
        <v>5</v>
      </c>
      <c r="B555" s="232"/>
      <c r="C555" s="231" t="s">
        <v>822</v>
      </c>
      <c r="D555" s="233" t="s">
        <v>95</v>
      </c>
      <c r="E555" s="234">
        <v>1</v>
      </c>
      <c r="F555" s="234"/>
      <c r="G555" s="170">
        <f t="shared" si="34"/>
        <v>0</v>
      </c>
    </row>
    <row r="556" spans="1:57" ht="21" x14ac:dyDescent="0.2">
      <c r="A556" s="189">
        <v>6</v>
      </c>
      <c r="B556" s="232"/>
      <c r="C556" s="231" t="s">
        <v>823</v>
      </c>
      <c r="D556" s="233" t="s">
        <v>95</v>
      </c>
      <c r="E556" s="234">
        <v>1</v>
      </c>
      <c r="F556" s="234"/>
      <c r="G556" s="170">
        <f t="shared" si="34"/>
        <v>0</v>
      </c>
    </row>
    <row r="557" spans="1:57" x14ac:dyDescent="0.2">
      <c r="A557" s="189">
        <v>7</v>
      </c>
      <c r="B557" s="232"/>
      <c r="C557" s="229" t="s">
        <v>824</v>
      </c>
      <c r="D557" s="233" t="s">
        <v>95</v>
      </c>
      <c r="E557" s="234">
        <v>1</v>
      </c>
      <c r="F557" s="234"/>
      <c r="G557" s="170">
        <f t="shared" si="34"/>
        <v>0</v>
      </c>
    </row>
    <row r="558" spans="1:57" x14ac:dyDescent="0.2">
      <c r="A558" s="189">
        <v>8</v>
      </c>
      <c r="B558" s="232"/>
      <c r="C558" s="231" t="s">
        <v>825</v>
      </c>
      <c r="D558" s="233" t="s">
        <v>95</v>
      </c>
      <c r="E558" s="234">
        <v>1</v>
      </c>
      <c r="F558" s="234"/>
      <c r="G558" s="170">
        <f t="shared" si="34"/>
        <v>0</v>
      </c>
    </row>
    <row r="559" spans="1:57" ht="31.5" x14ac:dyDescent="0.2">
      <c r="A559" s="189">
        <v>9</v>
      </c>
      <c r="B559" s="232"/>
      <c r="C559" s="231" t="s">
        <v>1297</v>
      </c>
      <c r="D559" s="233" t="s">
        <v>95</v>
      </c>
      <c r="E559" s="234">
        <v>1</v>
      </c>
      <c r="F559" s="234"/>
      <c r="G559" s="170">
        <f t="shared" si="34"/>
        <v>0</v>
      </c>
    </row>
    <row r="560" spans="1:57" ht="21" x14ac:dyDescent="0.2">
      <c r="A560" s="189">
        <v>10</v>
      </c>
      <c r="B560" s="232"/>
      <c r="C560" s="231" t="s">
        <v>1298</v>
      </c>
      <c r="D560" s="233" t="s">
        <v>95</v>
      </c>
      <c r="E560" s="234">
        <v>1</v>
      </c>
      <c r="F560" s="234"/>
      <c r="G560" s="170">
        <f t="shared" si="34"/>
        <v>0</v>
      </c>
    </row>
    <row r="561" spans="1:7" x14ac:dyDescent="0.2">
      <c r="A561" s="189">
        <v>11</v>
      </c>
      <c r="B561" s="232"/>
      <c r="C561" s="231" t="s">
        <v>1299</v>
      </c>
      <c r="D561" s="233" t="s">
        <v>94</v>
      </c>
      <c r="E561" s="234">
        <v>1</v>
      </c>
      <c r="F561" s="234"/>
      <c r="G561" s="170">
        <f t="shared" si="34"/>
        <v>0</v>
      </c>
    </row>
    <row r="562" spans="1:7" x14ac:dyDescent="0.2">
      <c r="A562" s="172"/>
      <c r="B562" s="173" t="s">
        <v>70</v>
      </c>
      <c r="C562" s="174" t="str">
        <f>CONCATENATE(B550," ",C550)</f>
        <v>2 Výdej jídel</v>
      </c>
      <c r="D562" s="175"/>
      <c r="E562" s="176"/>
      <c r="F562" s="177"/>
      <c r="G562" s="178">
        <f>SUM(G550:G561)</f>
        <v>0</v>
      </c>
    </row>
    <row r="563" spans="1:7" x14ac:dyDescent="0.2">
      <c r="A563" s="158" t="s">
        <v>68</v>
      </c>
      <c r="B563" s="159" t="s">
        <v>75</v>
      </c>
      <c r="C563" s="190" t="s">
        <v>826</v>
      </c>
      <c r="D563" s="160"/>
      <c r="E563" s="161"/>
      <c r="F563" s="161"/>
      <c r="G563" s="162"/>
    </row>
    <row r="564" spans="1:7" ht="21" x14ac:dyDescent="0.2">
      <c r="A564" s="187">
        <v>1</v>
      </c>
      <c r="B564" s="232"/>
      <c r="C564" s="231" t="s">
        <v>827</v>
      </c>
      <c r="D564" s="235" t="s">
        <v>95</v>
      </c>
      <c r="E564" s="236">
        <v>1</v>
      </c>
      <c r="F564" s="234"/>
      <c r="G564" s="170">
        <f t="shared" ref="G564:G569" si="35">E564*F564</f>
        <v>0</v>
      </c>
    </row>
    <row r="565" spans="1:7" x14ac:dyDescent="0.2">
      <c r="A565" s="187">
        <v>2</v>
      </c>
      <c r="B565" s="232"/>
      <c r="C565" s="229" t="s">
        <v>828</v>
      </c>
      <c r="D565" s="235" t="s">
        <v>95</v>
      </c>
      <c r="E565" s="234">
        <v>1</v>
      </c>
      <c r="F565" s="234"/>
      <c r="G565" s="170">
        <f t="shared" si="35"/>
        <v>0</v>
      </c>
    </row>
    <row r="566" spans="1:7" x14ac:dyDescent="0.2">
      <c r="A566" s="187">
        <v>3</v>
      </c>
      <c r="B566" s="232"/>
      <c r="C566" s="229" t="s">
        <v>829</v>
      </c>
      <c r="D566" s="235" t="s">
        <v>95</v>
      </c>
      <c r="E566" s="234">
        <v>1</v>
      </c>
      <c r="F566" s="234"/>
      <c r="G566" s="170">
        <f t="shared" si="35"/>
        <v>0</v>
      </c>
    </row>
    <row r="567" spans="1:7" ht="21" x14ac:dyDescent="0.2">
      <c r="A567" s="187">
        <v>4</v>
      </c>
      <c r="B567" s="232"/>
      <c r="C567" s="231" t="s">
        <v>830</v>
      </c>
      <c r="D567" s="235" t="s">
        <v>95</v>
      </c>
      <c r="E567" s="234">
        <v>1</v>
      </c>
      <c r="F567" s="234"/>
      <c r="G567" s="170">
        <f t="shared" si="35"/>
        <v>0</v>
      </c>
    </row>
    <row r="568" spans="1:7" x14ac:dyDescent="0.2">
      <c r="A568" s="187">
        <v>5</v>
      </c>
      <c r="B568" s="232"/>
      <c r="C568" s="229" t="s">
        <v>831</v>
      </c>
      <c r="D568" s="235" t="s">
        <v>95</v>
      </c>
      <c r="E568" s="234">
        <v>1</v>
      </c>
      <c r="F568" s="234"/>
      <c r="G568" s="170">
        <f t="shared" si="35"/>
        <v>0</v>
      </c>
    </row>
    <row r="569" spans="1:7" x14ac:dyDescent="0.2">
      <c r="A569" s="187">
        <v>6</v>
      </c>
      <c r="B569" s="232"/>
      <c r="C569" s="229" t="s">
        <v>832</v>
      </c>
      <c r="D569" s="235" t="s">
        <v>95</v>
      </c>
      <c r="E569" s="234">
        <v>1</v>
      </c>
      <c r="F569" s="234"/>
      <c r="G569" s="170">
        <f t="shared" si="35"/>
        <v>0</v>
      </c>
    </row>
    <row r="570" spans="1:7" x14ac:dyDescent="0.2">
      <c r="A570" s="187"/>
      <c r="B570" s="228"/>
      <c r="C570" s="229" t="s">
        <v>833</v>
      </c>
      <c r="D570" s="233" t="s">
        <v>95</v>
      </c>
      <c r="E570" s="234">
        <v>1</v>
      </c>
      <c r="F570" s="234"/>
      <c r="G570" s="170">
        <f>E570*F570</f>
        <v>0</v>
      </c>
    </row>
    <row r="571" spans="1:7" x14ac:dyDescent="0.2">
      <c r="A571" s="172"/>
      <c r="B571" s="173" t="s">
        <v>70</v>
      </c>
      <c r="C571" s="174" t="str">
        <f>CONCATENATE(B563," ",C563)</f>
        <v>3 Jídelna</v>
      </c>
      <c r="D571" s="175"/>
      <c r="E571" s="176"/>
      <c r="F571" s="177"/>
      <c r="G571" s="178">
        <f>SUM(G564:G570)</f>
        <v>0</v>
      </c>
    </row>
    <row r="572" spans="1:7" x14ac:dyDescent="0.2">
      <c r="A572" s="158" t="s">
        <v>68</v>
      </c>
      <c r="B572" s="159" t="s">
        <v>78</v>
      </c>
      <c r="C572" s="190" t="s">
        <v>834</v>
      </c>
      <c r="D572" s="160"/>
      <c r="E572" s="161"/>
      <c r="F572" s="161"/>
      <c r="G572" s="162"/>
    </row>
    <row r="573" spans="1:7" x14ac:dyDescent="0.2">
      <c r="A573" s="189">
        <v>1</v>
      </c>
      <c r="B573" s="232"/>
      <c r="C573" s="229" t="s">
        <v>835</v>
      </c>
      <c r="D573" s="237" t="s">
        <v>836</v>
      </c>
      <c r="E573" s="234">
        <v>1</v>
      </c>
      <c r="F573" s="234"/>
      <c r="G573" s="170">
        <f>E573*F573</f>
        <v>0</v>
      </c>
    </row>
    <row r="574" spans="1:7" x14ac:dyDescent="0.2">
      <c r="A574" s="189">
        <v>2</v>
      </c>
      <c r="B574" s="232"/>
      <c r="C574" s="229" t="s">
        <v>837</v>
      </c>
      <c r="D574" s="237" t="s">
        <v>95</v>
      </c>
      <c r="E574" s="234">
        <v>6</v>
      </c>
      <c r="F574" s="234"/>
      <c r="G574" s="170">
        <f t="shared" ref="G574:G582" si="36">E574*F574</f>
        <v>0</v>
      </c>
    </row>
    <row r="575" spans="1:7" x14ac:dyDescent="0.2">
      <c r="A575" s="189">
        <v>3</v>
      </c>
      <c r="B575" s="232"/>
      <c r="C575" s="229" t="s">
        <v>838</v>
      </c>
      <c r="D575" s="237" t="s">
        <v>95</v>
      </c>
      <c r="E575" s="234">
        <v>1</v>
      </c>
      <c r="F575" s="234"/>
      <c r="G575" s="170">
        <f t="shared" si="36"/>
        <v>0</v>
      </c>
    </row>
    <row r="576" spans="1:7" x14ac:dyDescent="0.2">
      <c r="A576" s="189">
        <v>4</v>
      </c>
      <c r="B576" s="232"/>
      <c r="C576" s="229" t="s">
        <v>839</v>
      </c>
      <c r="D576" s="237" t="s">
        <v>95</v>
      </c>
      <c r="E576" s="234">
        <v>1</v>
      </c>
      <c r="F576" s="234"/>
      <c r="G576" s="170">
        <f t="shared" si="36"/>
        <v>0</v>
      </c>
    </row>
    <row r="577" spans="1:7" x14ac:dyDescent="0.2">
      <c r="A577" s="189">
        <v>5</v>
      </c>
      <c r="B577" s="232"/>
      <c r="C577" s="229" t="s">
        <v>840</v>
      </c>
      <c r="D577" s="237" t="s">
        <v>95</v>
      </c>
      <c r="E577" s="234">
        <v>1</v>
      </c>
      <c r="F577" s="234"/>
      <c r="G577" s="170">
        <f t="shared" si="36"/>
        <v>0</v>
      </c>
    </row>
    <row r="578" spans="1:7" x14ac:dyDescent="0.2">
      <c r="A578" s="189">
        <v>6</v>
      </c>
      <c r="B578" s="232"/>
      <c r="C578" s="229" t="s">
        <v>841</v>
      </c>
      <c r="D578" s="237" t="s">
        <v>95</v>
      </c>
      <c r="E578" s="234">
        <v>150</v>
      </c>
      <c r="F578" s="234"/>
      <c r="G578" s="170">
        <f t="shared" si="36"/>
        <v>0</v>
      </c>
    </row>
    <row r="579" spans="1:7" x14ac:dyDescent="0.2">
      <c r="A579" s="189">
        <v>7</v>
      </c>
      <c r="B579" s="232"/>
      <c r="C579" s="229" t="s">
        <v>842</v>
      </c>
      <c r="D579" s="237" t="s">
        <v>836</v>
      </c>
      <c r="E579" s="234">
        <v>150</v>
      </c>
      <c r="F579" s="234"/>
      <c r="G579" s="170">
        <f t="shared" si="36"/>
        <v>0</v>
      </c>
    </row>
    <row r="580" spans="1:7" x14ac:dyDescent="0.2">
      <c r="A580" s="189">
        <v>8</v>
      </c>
      <c r="B580" s="232"/>
      <c r="C580" s="229" t="s">
        <v>843</v>
      </c>
      <c r="D580" s="237" t="s">
        <v>836</v>
      </c>
      <c r="E580" s="234">
        <v>150</v>
      </c>
      <c r="F580" s="234"/>
      <c r="G580" s="170">
        <f t="shared" si="36"/>
        <v>0</v>
      </c>
    </row>
    <row r="581" spans="1:7" x14ac:dyDescent="0.2">
      <c r="A581" s="189">
        <v>9</v>
      </c>
      <c r="B581" s="232"/>
      <c r="C581" s="229" t="s">
        <v>844</v>
      </c>
      <c r="D581" s="237" t="s">
        <v>95</v>
      </c>
      <c r="E581" s="234">
        <v>150</v>
      </c>
      <c r="F581" s="234"/>
      <c r="G581" s="170">
        <f t="shared" si="36"/>
        <v>0</v>
      </c>
    </row>
    <row r="582" spans="1:7" x14ac:dyDescent="0.2">
      <c r="A582" s="189">
        <v>2</v>
      </c>
      <c r="B582" s="232"/>
      <c r="C582" s="229" t="s">
        <v>845</v>
      </c>
      <c r="D582" s="237" t="s">
        <v>95</v>
      </c>
      <c r="E582" s="234">
        <v>250</v>
      </c>
      <c r="F582" s="234"/>
      <c r="G582" s="170">
        <f t="shared" si="36"/>
        <v>0</v>
      </c>
    </row>
    <row r="583" spans="1:7" x14ac:dyDescent="0.2">
      <c r="A583" s="172"/>
      <c r="B583" s="173" t="s">
        <v>70</v>
      </c>
      <c r="C583" s="174" t="str">
        <f>CONCATENATE(B572," ",C572)</f>
        <v xml:space="preserve">4 Ostatní </v>
      </c>
      <c r="D583" s="175"/>
      <c r="E583" s="176"/>
      <c r="F583" s="177"/>
      <c r="G583" s="178">
        <f>SUM(G573:G582)</f>
        <v>0</v>
      </c>
    </row>
    <row r="584" spans="1:7" x14ac:dyDescent="0.2">
      <c r="A584" s="172"/>
      <c r="B584" s="289" t="s">
        <v>70</v>
      </c>
      <c r="C584" s="290" t="s">
        <v>1296</v>
      </c>
      <c r="D584" s="175"/>
      <c r="E584" s="176"/>
      <c r="F584" s="177"/>
      <c r="G584" s="178">
        <f>SUM(G583,G571,G562,G549)</f>
        <v>0</v>
      </c>
    </row>
    <row r="585" spans="1:7" x14ac:dyDescent="0.2">
      <c r="E585" s="141"/>
    </row>
    <row r="586" spans="1:7" ht="13.5" thickBot="1" x14ac:dyDescent="0.25">
      <c r="E586" s="141"/>
    </row>
    <row r="587" spans="1:7" ht="13.5" thickTop="1" x14ac:dyDescent="0.2">
      <c r="A587" s="304" t="s">
        <v>47</v>
      </c>
      <c r="B587" s="305"/>
      <c r="C587" s="95" t="s">
        <v>96</v>
      </c>
      <c r="D587" s="146"/>
      <c r="E587" s="147" t="s">
        <v>60</v>
      </c>
      <c r="F587" s="148"/>
      <c r="G587" s="149"/>
    </row>
    <row r="588" spans="1:7" ht="13.5" thickBot="1" x14ac:dyDescent="0.25">
      <c r="A588" s="320" t="s">
        <v>49</v>
      </c>
      <c r="B588" s="307"/>
      <c r="C588" s="101" t="s">
        <v>287</v>
      </c>
      <c r="D588" s="150"/>
      <c r="E588" s="324" t="s">
        <v>848</v>
      </c>
      <c r="F588" s="325"/>
      <c r="G588" s="326"/>
    </row>
    <row r="589" spans="1:7" ht="13.5" thickTop="1" x14ac:dyDescent="0.2">
      <c r="A589" s="151"/>
      <c r="B589" s="142"/>
      <c r="C589" s="142"/>
      <c r="D589" s="142"/>
      <c r="E589" s="152"/>
      <c r="F589" s="142"/>
      <c r="G589" s="153"/>
    </row>
    <row r="590" spans="1:7" x14ac:dyDescent="0.2">
      <c r="A590" s="154" t="s">
        <v>61</v>
      </c>
      <c r="B590" s="155" t="s">
        <v>62</v>
      </c>
      <c r="C590" s="155" t="s">
        <v>63</v>
      </c>
      <c r="D590" s="155" t="s">
        <v>64</v>
      </c>
      <c r="E590" s="156" t="s">
        <v>65</v>
      </c>
      <c r="F590" s="155" t="s">
        <v>66</v>
      </c>
      <c r="G590" s="157" t="s">
        <v>67</v>
      </c>
    </row>
    <row r="591" spans="1:7" x14ac:dyDescent="0.2">
      <c r="A591" s="183"/>
      <c r="B591" s="184"/>
      <c r="C591" s="185"/>
      <c r="D591" s="185"/>
      <c r="E591" s="186"/>
      <c r="F591" s="185"/>
      <c r="G591" s="155"/>
    </row>
    <row r="592" spans="1:7" x14ac:dyDescent="0.2">
      <c r="A592" s="158" t="s">
        <v>68</v>
      </c>
      <c r="B592" s="159" t="s">
        <v>69</v>
      </c>
      <c r="C592" s="190" t="s">
        <v>849</v>
      </c>
      <c r="D592" s="160"/>
      <c r="E592" s="161"/>
      <c r="F592" s="161"/>
      <c r="G592" s="162"/>
    </row>
    <row r="593" spans="1:7" ht="31.5" x14ac:dyDescent="0.2">
      <c r="A593" s="165">
        <v>1</v>
      </c>
      <c r="B593" s="198"/>
      <c r="C593" s="238" t="s">
        <v>850</v>
      </c>
      <c r="D593" s="239" t="s">
        <v>95</v>
      </c>
      <c r="E593" s="198">
        <v>13</v>
      </c>
      <c r="F593" s="240"/>
      <c r="G593" s="170">
        <f>E593*F593</f>
        <v>0</v>
      </c>
    </row>
    <row r="594" spans="1:7" ht="31.5" x14ac:dyDescent="0.2">
      <c r="A594" s="165">
        <v>2</v>
      </c>
      <c r="B594" s="198"/>
      <c r="C594" s="238" t="s">
        <v>851</v>
      </c>
      <c r="D594" s="239" t="s">
        <v>95</v>
      </c>
      <c r="E594" s="198">
        <v>19</v>
      </c>
      <c r="F594" s="240"/>
      <c r="G594" s="170">
        <f t="shared" ref="G594:G614" si="37">E594*F594</f>
        <v>0</v>
      </c>
    </row>
    <row r="595" spans="1:7" ht="31.5" x14ac:dyDescent="0.2">
      <c r="A595" s="165">
        <v>3</v>
      </c>
      <c r="B595" s="198"/>
      <c r="C595" s="238" t="s">
        <v>852</v>
      </c>
      <c r="D595" s="239" t="s">
        <v>95</v>
      </c>
      <c r="E595" s="198">
        <v>2</v>
      </c>
      <c r="F595" s="240"/>
      <c r="G595" s="170">
        <f t="shared" si="37"/>
        <v>0</v>
      </c>
    </row>
    <row r="596" spans="1:7" ht="21" x14ac:dyDescent="0.2">
      <c r="A596" s="165">
        <v>4</v>
      </c>
      <c r="B596" s="198"/>
      <c r="C596" s="238" t="s">
        <v>853</v>
      </c>
      <c r="D596" s="239" t="s">
        <v>95</v>
      </c>
      <c r="E596" s="198">
        <v>1</v>
      </c>
      <c r="F596" s="240"/>
      <c r="G596" s="170">
        <f t="shared" si="37"/>
        <v>0</v>
      </c>
    </row>
    <row r="597" spans="1:7" ht="31.5" x14ac:dyDescent="0.2">
      <c r="A597" s="165">
        <v>5</v>
      </c>
      <c r="B597" s="198"/>
      <c r="C597" s="238" t="s">
        <v>854</v>
      </c>
      <c r="D597" s="239" t="s">
        <v>95</v>
      </c>
      <c r="E597" s="198">
        <v>72</v>
      </c>
      <c r="F597" s="240"/>
      <c r="G597" s="170">
        <f t="shared" si="37"/>
        <v>0</v>
      </c>
    </row>
    <row r="598" spans="1:7" ht="42" x14ac:dyDescent="0.2">
      <c r="A598" s="165">
        <v>6</v>
      </c>
      <c r="B598" s="198"/>
      <c r="C598" s="238" t="s">
        <v>855</v>
      </c>
      <c r="D598" s="239" t="s">
        <v>95</v>
      </c>
      <c r="E598" s="240">
        <v>9</v>
      </c>
      <c r="F598" s="240"/>
      <c r="G598" s="170">
        <f t="shared" si="37"/>
        <v>0</v>
      </c>
    </row>
    <row r="599" spans="1:7" ht="31.5" x14ac:dyDescent="0.2">
      <c r="A599" s="165">
        <v>7</v>
      </c>
      <c r="B599" s="198"/>
      <c r="C599" s="238" t="s">
        <v>856</v>
      </c>
      <c r="D599" s="239" t="s">
        <v>95</v>
      </c>
      <c r="E599" s="240">
        <v>2</v>
      </c>
      <c r="F599" s="240"/>
      <c r="G599" s="170">
        <f t="shared" si="37"/>
        <v>0</v>
      </c>
    </row>
    <row r="600" spans="1:7" ht="21" x14ac:dyDescent="0.2">
      <c r="A600" s="165">
        <v>8</v>
      </c>
      <c r="B600" s="198"/>
      <c r="C600" s="238" t="s">
        <v>857</v>
      </c>
      <c r="D600" s="239" t="s">
        <v>95</v>
      </c>
      <c r="E600" s="240">
        <v>6</v>
      </c>
      <c r="F600" s="240"/>
      <c r="G600" s="170">
        <f t="shared" si="37"/>
        <v>0</v>
      </c>
    </row>
    <row r="601" spans="1:7" ht="31.5" x14ac:dyDescent="0.2">
      <c r="A601" s="165">
        <v>9</v>
      </c>
      <c r="B601" s="198"/>
      <c r="C601" s="238" t="s">
        <v>858</v>
      </c>
      <c r="D601" s="239" t="s">
        <v>95</v>
      </c>
      <c r="E601" s="240">
        <v>26</v>
      </c>
      <c r="F601" s="240"/>
      <c r="G601" s="170">
        <f t="shared" si="37"/>
        <v>0</v>
      </c>
    </row>
    <row r="602" spans="1:7" ht="21" x14ac:dyDescent="0.2">
      <c r="A602" s="165">
        <v>10</v>
      </c>
      <c r="B602" s="198"/>
      <c r="C602" s="238" t="s">
        <v>859</v>
      </c>
      <c r="D602" s="239" t="s">
        <v>95</v>
      </c>
      <c r="E602" s="240">
        <v>15</v>
      </c>
      <c r="F602" s="240"/>
      <c r="G602" s="170">
        <f t="shared" si="37"/>
        <v>0</v>
      </c>
    </row>
    <row r="603" spans="1:7" x14ac:dyDescent="0.2">
      <c r="A603" s="165">
        <v>11</v>
      </c>
      <c r="B603" s="198"/>
      <c r="C603" s="241" t="s">
        <v>860</v>
      </c>
      <c r="D603" s="239" t="s">
        <v>94</v>
      </c>
      <c r="E603" s="240">
        <v>251</v>
      </c>
      <c r="F603" s="240"/>
      <c r="G603" s="170">
        <f t="shared" si="37"/>
        <v>0</v>
      </c>
    </row>
    <row r="604" spans="1:7" x14ac:dyDescent="0.2">
      <c r="A604" s="165">
        <v>12</v>
      </c>
      <c r="B604" s="198"/>
      <c r="C604" s="241" t="s">
        <v>861</v>
      </c>
      <c r="D604" s="239" t="s">
        <v>94</v>
      </c>
      <c r="E604" s="240">
        <v>150</v>
      </c>
      <c r="F604" s="240"/>
      <c r="G604" s="170">
        <f t="shared" si="37"/>
        <v>0</v>
      </c>
    </row>
    <row r="605" spans="1:7" ht="45" x14ac:dyDescent="0.2">
      <c r="A605" s="165">
        <v>13</v>
      </c>
      <c r="B605" s="198"/>
      <c r="C605" s="242" t="s">
        <v>862</v>
      </c>
      <c r="D605" s="198" t="s">
        <v>95</v>
      </c>
      <c r="E605" s="198">
        <v>8</v>
      </c>
      <c r="F605" s="198"/>
      <c r="G605" s="170">
        <f t="shared" si="37"/>
        <v>0</v>
      </c>
    </row>
    <row r="606" spans="1:7" ht="45" x14ac:dyDescent="0.2">
      <c r="A606" s="165">
        <v>14</v>
      </c>
      <c r="B606" s="198"/>
      <c r="C606" s="242" t="s">
        <v>863</v>
      </c>
      <c r="D606" s="198" t="s">
        <v>95</v>
      </c>
      <c r="E606" s="198">
        <v>2</v>
      </c>
      <c r="F606" s="198"/>
      <c r="G606" s="170">
        <f t="shared" si="37"/>
        <v>0</v>
      </c>
    </row>
    <row r="607" spans="1:7" ht="45" x14ac:dyDescent="0.2">
      <c r="A607" s="165">
        <v>15</v>
      </c>
      <c r="B607" s="198"/>
      <c r="C607" s="242" t="s">
        <v>864</v>
      </c>
      <c r="D607" s="198" t="s">
        <v>95</v>
      </c>
      <c r="E607" s="198">
        <v>4</v>
      </c>
      <c r="F607" s="198"/>
      <c r="G607" s="170">
        <f t="shared" si="37"/>
        <v>0</v>
      </c>
    </row>
    <row r="608" spans="1:7" ht="45" x14ac:dyDescent="0.2">
      <c r="A608" s="165"/>
      <c r="B608" s="198"/>
      <c r="C608" s="242" t="s">
        <v>865</v>
      </c>
      <c r="D608" s="198" t="s">
        <v>95</v>
      </c>
      <c r="E608" s="198">
        <v>45</v>
      </c>
      <c r="F608" s="198"/>
      <c r="G608" s="170">
        <f t="shared" si="37"/>
        <v>0</v>
      </c>
    </row>
    <row r="609" spans="1:7" ht="45" x14ac:dyDescent="0.2">
      <c r="A609" s="165"/>
      <c r="B609" s="198"/>
      <c r="C609" s="242" t="s">
        <v>866</v>
      </c>
      <c r="D609" s="198" t="s">
        <v>95</v>
      </c>
      <c r="E609" s="198">
        <v>10</v>
      </c>
      <c r="F609" s="198"/>
      <c r="G609" s="170">
        <f t="shared" si="37"/>
        <v>0</v>
      </c>
    </row>
    <row r="610" spans="1:7" ht="45" x14ac:dyDescent="0.2">
      <c r="A610" s="165"/>
      <c r="B610" s="198"/>
      <c r="C610" s="242" t="s">
        <v>867</v>
      </c>
      <c r="D610" s="198" t="s">
        <v>95</v>
      </c>
      <c r="E610" s="198">
        <v>22</v>
      </c>
      <c r="F610" s="198"/>
      <c r="G610" s="170">
        <f t="shared" si="37"/>
        <v>0</v>
      </c>
    </row>
    <row r="611" spans="1:7" ht="45" x14ac:dyDescent="0.2">
      <c r="A611" s="165"/>
      <c r="B611" s="198"/>
      <c r="C611" s="242" t="s">
        <v>868</v>
      </c>
      <c r="D611" s="198" t="s">
        <v>95</v>
      </c>
      <c r="E611" s="198">
        <v>5</v>
      </c>
      <c r="F611" s="198"/>
      <c r="G611" s="170">
        <f t="shared" si="37"/>
        <v>0</v>
      </c>
    </row>
    <row r="612" spans="1:7" ht="33.75" x14ac:dyDescent="0.2">
      <c r="A612" s="165"/>
      <c r="B612" s="198"/>
      <c r="C612" s="242" t="s">
        <v>869</v>
      </c>
      <c r="D612" s="198" t="s">
        <v>95</v>
      </c>
      <c r="E612" s="198">
        <v>20</v>
      </c>
      <c r="F612" s="198"/>
      <c r="G612" s="170">
        <f t="shared" si="37"/>
        <v>0</v>
      </c>
    </row>
    <row r="613" spans="1:7" ht="33.75" x14ac:dyDescent="0.2">
      <c r="A613" s="165"/>
      <c r="B613" s="198"/>
      <c r="C613" s="242" t="s">
        <v>870</v>
      </c>
      <c r="D613" s="198" t="s">
        <v>95</v>
      </c>
      <c r="E613" s="198">
        <v>19</v>
      </c>
      <c r="F613" s="198"/>
      <c r="G613" s="170">
        <f t="shared" si="37"/>
        <v>0</v>
      </c>
    </row>
    <row r="614" spans="1:7" ht="22.5" x14ac:dyDescent="0.2">
      <c r="A614" s="165"/>
      <c r="B614" s="198"/>
      <c r="C614" s="242" t="s">
        <v>871</v>
      </c>
      <c r="D614" s="198" t="s">
        <v>95</v>
      </c>
      <c r="E614" s="198">
        <v>5</v>
      </c>
      <c r="F614" s="198"/>
      <c r="G614" s="170">
        <f t="shared" si="37"/>
        <v>0</v>
      </c>
    </row>
    <row r="615" spans="1:7" x14ac:dyDescent="0.2">
      <c r="A615" s="172"/>
      <c r="B615" s="173" t="s">
        <v>70</v>
      </c>
      <c r="C615" s="174" t="str">
        <f>CONCATENATE(B592," ",C592)</f>
        <v>1 Svítidla</v>
      </c>
      <c r="D615" s="175"/>
      <c r="E615" s="176"/>
      <c r="F615" s="177"/>
      <c r="G615" s="178">
        <f>SUM(G592:G614)</f>
        <v>0</v>
      </c>
    </row>
    <row r="616" spans="1:7" x14ac:dyDescent="0.2">
      <c r="A616" s="158" t="s">
        <v>68</v>
      </c>
      <c r="B616" s="159" t="s">
        <v>119</v>
      </c>
      <c r="C616" s="190" t="s">
        <v>872</v>
      </c>
      <c r="D616" s="160"/>
      <c r="E616" s="161"/>
      <c r="F616" s="161"/>
      <c r="G616" s="162"/>
    </row>
    <row r="617" spans="1:7" x14ac:dyDescent="0.2">
      <c r="A617" s="165">
        <v>1</v>
      </c>
      <c r="B617" s="198"/>
      <c r="C617" s="243" t="s">
        <v>873</v>
      </c>
      <c r="D617" s="244" t="s">
        <v>95</v>
      </c>
      <c r="E617" s="240">
        <v>135</v>
      </c>
      <c r="F617" s="240"/>
      <c r="G617" s="170">
        <f t="shared" ref="G617:G632" si="38">E617*F617</f>
        <v>0</v>
      </c>
    </row>
    <row r="618" spans="1:7" x14ac:dyDescent="0.2">
      <c r="A618" s="165">
        <v>2</v>
      </c>
      <c r="B618" s="198"/>
      <c r="C618" s="243" t="s">
        <v>874</v>
      </c>
      <c r="D618" s="244" t="s">
        <v>95</v>
      </c>
      <c r="E618" s="240">
        <v>45</v>
      </c>
      <c r="F618" s="240"/>
      <c r="G618" s="170">
        <f t="shared" si="38"/>
        <v>0</v>
      </c>
    </row>
    <row r="619" spans="1:7" x14ac:dyDescent="0.2">
      <c r="A619" s="165">
        <v>3</v>
      </c>
      <c r="B619" s="198"/>
      <c r="C619" s="243" t="s">
        <v>875</v>
      </c>
      <c r="D619" s="244" t="s">
        <v>95</v>
      </c>
      <c r="E619" s="240">
        <v>50</v>
      </c>
      <c r="F619" s="240"/>
      <c r="G619" s="170">
        <f t="shared" si="38"/>
        <v>0</v>
      </c>
    </row>
    <row r="620" spans="1:7" x14ac:dyDescent="0.2">
      <c r="A620" s="165">
        <v>4</v>
      </c>
      <c r="B620" s="198"/>
      <c r="C620" s="243" t="s">
        <v>876</v>
      </c>
      <c r="D620" s="244" t="s">
        <v>77</v>
      </c>
      <c r="E620" s="240">
        <v>130</v>
      </c>
      <c r="F620" s="240"/>
      <c r="G620" s="170">
        <f t="shared" si="38"/>
        <v>0</v>
      </c>
    </row>
    <row r="621" spans="1:7" x14ac:dyDescent="0.2">
      <c r="A621" s="165">
        <v>5</v>
      </c>
      <c r="B621" s="198"/>
      <c r="C621" s="243" t="s">
        <v>877</v>
      </c>
      <c r="D621" s="244" t="s">
        <v>77</v>
      </c>
      <c r="E621" s="240">
        <v>30</v>
      </c>
      <c r="F621" s="240"/>
      <c r="G621" s="170">
        <f t="shared" si="38"/>
        <v>0</v>
      </c>
    </row>
    <row r="622" spans="1:7" x14ac:dyDescent="0.2">
      <c r="A622" s="165">
        <v>6</v>
      </c>
      <c r="B622" s="198"/>
      <c r="C622" s="243" t="s">
        <v>878</v>
      </c>
      <c r="D622" s="244" t="s">
        <v>77</v>
      </c>
      <c r="E622" s="240">
        <v>5</v>
      </c>
      <c r="F622" s="240"/>
      <c r="G622" s="170">
        <f t="shared" si="38"/>
        <v>0</v>
      </c>
    </row>
    <row r="623" spans="1:7" x14ac:dyDescent="0.2">
      <c r="A623" s="165">
        <v>7</v>
      </c>
      <c r="B623" s="198"/>
      <c r="C623" s="243" t="s">
        <v>879</v>
      </c>
      <c r="D623" s="244" t="s">
        <v>95</v>
      </c>
      <c r="E623" s="240">
        <v>100</v>
      </c>
      <c r="F623" s="240"/>
      <c r="G623" s="170">
        <f t="shared" si="38"/>
        <v>0</v>
      </c>
    </row>
    <row r="624" spans="1:7" ht="22.5" x14ac:dyDescent="0.2">
      <c r="A624" s="165">
        <v>8</v>
      </c>
      <c r="B624" s="198"/>
      <c r="C624" s="243" t="s">
        <v>880</v>
      </c>
      <c r="D624" s="244" t="s">
        <v>94</v>
      </c>
      <c r="E624" s="240">
        <v>1</v>
      </c>
      <c r="F624" s="240"/>
      <c r="G624" s="170">
        <f t="shared" si="38"/>
        <v>0</v>
      </c>
    </row>
    <row r="625" spans="1:7" x14ac:dyDescent="0.2">
      <c r="A625" s="165">
        <v>9</v>
      </c>
      <c r="B625" s="198"/>
      <c r="C625" s="245" t="s">
        <v>873</v>
      </c>
      <c r="D625" s="246" t="s">
        <v>95</v>
      </c>
      <c r="E625" s="240">
        <v>212</v>
      </c>
      <c r="F625" s="240"/>
      <c r="G625" s="170">
        <f t="shared" si="38"/>
        <v>0</v>
      </c>
    </row>
    <row r="626" spans="1:7" x14ac:dyDescent="0.2">
      <c r="A626" s="165">
        <v>10</v>
      </c>
      <c r="B626" s="198"/>
      <c r="C626" s="245" t="s">
        <v>874</v>
      </c>
      <c r="D626" s="246" t="s">
        <v>95</v>
      </c>
      <c r="E626" s="240">
        <v>35</v>
      </c>
      <c r="F626" s="240"/>
      <c r="G626" s="170">
        <f t="shared" si="38"/>
        <v>0</v>
      </c>
    </row>
    <row r="627" spans="1:7" x14ac:dyDescent="0.2">
      <c r="A627" s="165">
        <v>11</v>
      </c>
      <c r="B627" s="198"/>
      <c r="C627" s="245" t="s">
        <v>881</v>
      </c>
      <c r="D627" s="246" t="s">
        <v>95</v>
      </c>
      <c r="E627" s="240">
        <v>100</v>
      </c>
      <c r="F627" s="240"/>
      <c r="G627" s="170">
        <f t="shared" si="38"/>
        <v>0</v>
      </c>
    </row>
    <row r="628" spans="1:7" x14ac:dyDescent="0.2">
      <c r="A628" s="165">
        <v>12</v>
      </c>
      <c r="B628" s="198"/>
      <c r="C628" s="245" t="s">
        <v>876</v>
      </c>
      <c r="D628" s="246" t="s">
        <v>77</v>
      </c>
      <c r="E628" s="240">
        <v>100</v>
      </c>
      <c r="F628" s="240"/>
      <c r="G628" s="170">
        <f t="shared" si="38"/>
        <v>0</v>
      </c>
    </row>
    <row r="629" spans="1:7" x14ac:dyDescent="0.2">
      <c r="A629" s="165">
        <v>13</v>
      </c>
      <c r="B629" s="198"/>
      <c r="C629" s="245" t="s">
        <v>877</v>
      </c>
      <c r="D629" s="246" t="s">
        <v>77</v>
      </c>
      <c r="E629" s="240">
        <v>100</v>
      </c>
      <c r="F629" s="240"/>
      <c r="G629" s="170">
        <f t="shared" si="38"/>
        <v>0</v>
      </c>
    </row>
    <row r="630" spans="1:7" x14ac:dyDescent="0.2">
      <c r="A630" s="165">
        <v>14</v>
      </c>
      <c r="B630" s="198"/>
      <c r="C630" s="242" t="s">
        <v>882</v>
      </c>
      <c r="D630" s="246" t="s">
        <v>77</v>
      </c>
      <c r="E630" s="240">
        <v>40</v>
      </c>
      <c r="F630" s="240"/>
      <c r="G630" s="170">
        <f t="shared" si="38"/>
        <v>0</v>
      </c>
    </row>
    <row r="631" spans="1:7" x14ac:dyDescent="0.2">
      <c r="A631" s="165">
        <v>15</v>
      </c>
      <c r="B631" s="198"/>
      <c r="C631" s="245" t="s">
        <v>879</v>
      </c>
      <c r="D631" s="246" t="s">
        <v>95</v>
      </c>
      <c r="E631" s="240">
        <v>30</v>
      </c>
      <c r="F631" s="240"/>
      <c r="G631" s="170">
        <f t="shared" si="38"/>
        <v>0</v>
      </c>
    </row>
    <row r="632" spans="1:7" ht="22.5" x14ac:dyDescent="0.2">
      <c r="A632" s="165">
        <v>16</v>
      </c>
      <c r="B632" s="198"/>
      <c r="C632" s="242" t="s">
        <v>883</v>
      </c>
      <c r="D632" s="246" t="s">
        <v>94</v>
      </c>
      <c r="E632" s="240">
        <v>1</v>
      </c>
      <c r="F632" s="240"/>
      <c r="G632" s="170">
        <f t="shared" si="38"/>
        <v>0</v>
      </c>
    </row>
    <row r="633" spans="1:7" x14ac:dyDescent="0.2">
      <c r="A633" s="172"/>
      <c r="B633" s="173" t="s">
        <v>70</v>
      </c>
      <c r="C633" s="174" t="str">
        <f>CONCATENATE(B616," ",C616)</f>
        <v>2 Elektroinstalační a úložný materiál</v>
      </c>
      <c r="D633" s="175"/>
      <c r="E633" s="176"/>
      <c r="F633" s="177"/>
      <c r="G633" s="178">
        <f>SUM(G616:G632)</f>
        <v>0</v>
      </c>
    </row>
    <row r="634" spans="1:7" x14ac:dyDescent="0.2">
      <c r="A634" s="158" t="s">
        <v>68</v>
      </c>
      <c r="B634" s="159" t="s">
        <v>75</v>
      </c>
      <c r="C634" s="190" t="s">
        <v>884</v>
      </c>
      <c r="D634" s="160"/>
      <c r="E634" s="161"/>
      <c r="F634" s="161"/>
      <c r="G634" s="162"/>
    </row>
    <row r="635" spans="1:7" x14ac:dyDescent="0.2">
      <c r="A635" s="187">
        <v>1</v>
      </c>
      <c r="B635" s="198"/>
      <c r="C635" s="241" t="s">
        <v>885</v>
      </c>
      <c r="D635" s="246" t="s">
        <v>77</v>
      </c>
      <c r="E635" s="248">
        <v>850</v>
      </c>
      <c r="F635" s="248"/>
      <c r="G635" s="170">
        <f t="shared" ref="G635:G653" si="39">E635*F635</f>
        <v>0</v>
      </c>
    </row>
    <row r="636" spans="1:7" x14ac:dyDescent="0.2">
      <c r="A636" s="187">
        <v>2</v>
      </c>
      <c r="B636" s="198"/>
      <c r="C636" s="241" t="s">
        <v>886</v>
      </c>
      <c r="D636" s="246" t="s">
        <v>77</v>
      </c>
      <c r="E636" s="248">
        <v>250</v>
      </c>
      <c r="F636" s="248"/>
      <c r="G636" s="170">
        <f t="shared" si="39"/>
        <v>0</v>
      </c>
    </row>
    <row r="637" spans="1:7" x14ac:dyDescent="0.2">
      <c r="A637" s="187">
        <v>3</v>
      </c>
      <c r="B637" s="198"/>
      <c r="C637" s="241" t="s">
        <v>887</v>
      </c>
      <c r="D637" s="246" t="s">
        <v>77</v>
      </c>
      <c r="E637" s="248">
        <v>2150</v>
      </c>
      <c r="F637" s="248"/>
      <c r="G637" s="170">
        <f t="shared" si="39"/>
        <v>0</v>
      </c>
    </row>
    <row r="638" spans="1:7" x14ac:dyDescent="0.2">
      <c r="A638" s="187">
        <v>4</v>
      </c>
      <c r="B638" s="198"/>
      <c r="C638" s="241" t="s">
        <v>888</v>
      </c>
      <c r="D638" s="246" t="s">
        <v>77</v>
      </c>
      <c r="E638" s="248">
        <v>220</v>
      </c>
      <c r="F638" s="248"/>
      <c r="G638" s="170">
        <f t="shared" si="39"/>
        <v>0</v>
      </c>
    </row>
    <row r="639" spans="1:7" x14ac:dyDescent="0.2">
      <c r="A639" s="187">
        <v>5</v>
      </c>
      <c r="B639" s="198"/>
      <c r="C639" s="241" t="s">
        <v>889</v>
      </c>
      <c r="D639" s="246" t="s">
        <v>77</v>
      </c>
      <c r="E639" s="248">
        <v>30</v>
      </c>
      <c r="F639" s="248"/>
      <c r="G639" s="170">
        <f t="shared" si="39"/>
        <v>0</v>
      </c>
    </row>
    <row r="640" spans="1:7" x14ac:dyDescent="0.2">
      <c r="A640" s="187">
        <v>6</v>
      </c>
      <c r="B640" s="198"/>
      <c r="C640" s="241" t="s">
        <v>890</v>
      </c>
      <c r="D640" s="239" t="s">
        <v>77</v>
      </c>
      <c r="E640" s="203">
        <v>35</v>
      </c>
      <c r="F640" s="198"/>
      <c r="G640" s="170">
        <f t="shared" si="39"/>
        <v>0</v>
      </c>
    </row>
    <row r="641" spans="1:7" x14ac:dyDescent="0.2">
      <c r="A641" s="187">
        <v>7</v>
      </c>
      <c r="B641" s="198"/>
      <c r="C641" s="241" t="s">
        <v>891</v>
      </c>
      <c r="D641" s="239" t="s">
        <v>77</v>
      </c>
      <c r="E641" s="203">
        <v>25</v>
      </c>
      <c r="F641" s="198"/>
      <c r="G641" s="170">
        <f t="shared" si="39"/>
        <v>0</v>
      </c>
    </row>
    <row r="642" spans="1:7" x14ac:dyDescent="0.2">
      <c r="A642" s="187">
        <v>8</v>
      </c>
      <c r="B642" s="198"/>
      <c r="C642" s="241" t="s">
        <v>892</v>
      </c>
      <c r="D642" s="239" t="s">
        <v>77</v>
      </c>
      <c r="E642" s="203">
        <v>5</v>
      </c>
      <c r="F642" s="198"/>
      <c r="G642" s="170">
        <f t="shared" si="39"/>
        <v>0</v>
      </c>
    </row>
    <row r="643" spans="1:7" x14ac:dyDescent="0.2">
      <c r="A643" s="187">
        <v>9</v>
      </c>
      <c r="B643" s="198"/>
      <c r="C643" s="241" t="s">
        <v>893</v>
      </c>
      <c r="D643" s="239" t="s">
        <v>77</v>
      </c>
      <c r="E643" s="203">
        <v>25</v>
      </c>
      <c r="F643" s="198"/>
      <c r="G643" s="170">
        <f t="shared" si="39"/>
        <v>0</v>
      </c>
    </row>
    <row r="644" spans="1:7" x14ac:dyDescent="0.2">
      <c r="A644" s="187">
        <v>10</v>
      </c>
      <c r="B644" s="198"/>
      <c r="C644" s="241" t="s">
        <v>894</v>
      </c>
      <c r="D644" s="239" t="s">
        <v>77</v>
      </c>
      <c r="E644" s="203">
        <v>15</v>
      </c>
      <c r="F644" s="198"/>
      <c r="G644" s="170">
        <f t="shared" si="39"/>
        <v>0</v>
      </c>
    </row>
    <row r="645" spans="1:7" x14ac:dyDescent="0.2">
      <c r="A645" s="187"/>
      <c r="B645" s="198"/>
      <c r="C645" s="245" t="s">
        <v>885</v>
      </c>
      <c r="D645" s="239" t="s">
        <v>77</v>
      </c>
      <c r="E645" s="203">
        <v>1431</v>
      </c>
      <c r="F645" s="198"/>
      <c r="G645" s="170">
        <f t="shared" si="39"/>
        <v>0</v>
      </c>
    </row>
    <row r="646" spans="1:7" x14ac:dyDescent="0.2">
      <c r="A646" s="187"/>
      <c r="B646" s="198"/>
      <c r="C646" s="245" t="s">
        <v>886</v>
      </c>
      <c r="D646" s="239" t="s">
        <v>77</v>
      </c>
      <c r="E646" s="203">
        <v>90</v>
      </c>
      <c r="F646" s="198"/>
      <c r="G646" s="170">
        <f t="shared" si="39"/>
        <v>0</v>
      </c>
    </row>
    <row r="647" spans="1:7" x14ac:dyDescent="0.2">
      <c r="A647" s="187"/>
      <c r="B647" s="198"/>
      <c r="C647" s="245" t="s">
        <v>886</v>
      </c>
      <c r="D647" s="239" t="s">
        <v>77</v>
      </c>
      <c r="E647" s="203">
        <v>60</v>
      </c>
      <c r="F647" s="198"/>
      <c r="G647" s="170">
        <f t="shared" si="39"/>
        <v>0</v>
      </c>
    </row>
    <row r="648" spans="1:7" x14ac:dyDescent="0.2">
      <c r="A648" s="187"/>
      <c r="B648" s="198"/>
      <c r="C648" s="245" t="s">
        <v>887</v>
      </c>
      <c r="D648" s="239" t="s">
        <v>77</v>
      </c>
      <c r="E648" s="203">
        <v>325</v>
      </c>
      <c r="F648" s="198"/>
      <c r="G648" s="170">
        <f t="shared" si="39"/>
        <v>0</v>
      </c>
    </row>
    <row r="649" spans="1:7" x14ac:dyDescent="0.2">
      <c r="A649" s="187"/>
      <c r="B649" s="198"/>
      <c r="C649" s="245" t="s">
        <v>889</v>
      </c>
      <c r="D649" s="239" t="s">
        <v>77</v>
      </c>
      <c r="E649" s="203">
        <v>22</v>
      </c>
      <c r="F649" s="198"/>
      <c r="G649" s="170">
        <f t="shared" si="39"/>
        <v>0</v>
      </c>
    </row>
    <row r="650" spans="1:7" x14ac:dyDescent="0.2">
      <c r="A650" s="187"/>
      <c r="B650" s="198"/>
      <c r="C650" s="245" t="s">
        <v>892</v>
      </c>
      <c r="D650" s="239" t="s">
        <v>77</v>
      </c>
      <c r="E650" s="203">
        <v>33</v>
      </c>
      <c r="F650" s="198"/>
      <c r="G650" s="170">
        <f t="shared" si="39"/>
        <v>0</v>
      </c>
    </row>
    <row r="651" spans="1:7" x14ac:dyDescent="0.2">
      <c r="A651" s="187"/>
      <c r="B651" s="198"/>
      <c r="C651" s="245" t="s">
        <v>895</v>
      </c>
      <c r="D651" s="239" t="s">
        <v>77</v>
      </c>
      <c r="E651" s="203">
        <v>30</v>
      </c>
      <c r="F651" s="198"/>
      <c r="G651" s="170">
        <f t="shared" si="39"/>
        <v>0</v>
      </c>
    </row>
    <row r="652" spans="1:7" x14ac:dyDescent="0.2">
      <c r="A652" s="187"/>
      <c r="B652" s="198"/>
      <c r="C652" s="245" t="s">
        <v>896</v>
      </c>
      <c r="D652" s="239" t="s">
        <v>77</v>
      </c>
      <c r="E652" s="203">
        <v>10</v>
      </c>
      <c r="F652" s="198"/>
      <c r="G652" s="170">
        <f t="shared" si="39"/>
        <v>0</v>
      </c>
    </row>
    <row r="653" spans="1:7" x14ac:dyDescent="0.2">
      <c r="A653" s="165">
        <v>11</v>
      </c>
      <c r="B653" s="198"/>
      <c r="C653" s="245" t="s">
        <v>891</v>
      </c>
      <c r="D653" s="239" t="s">
        <v>77</v>
      </c>
      <c r="E653" s="203">
        <v>50</v>
      </c>
      <c r="F653" s="198"/>
      <c r="G653" s="170">
        <f t="shared" si="39"/>
        <v>0</v>
      </c>
    </row>
    <row r="654" spans="1:7" x14ac:dyDescent="0.2">
      <c r="A654" s="172"/>
      <c r="B654" s="173" t="s">
        <v>70</v>
      </c>
      <c r="C654" s="174" t="str">
        <f>CONCATENATE(B634," ",C634)</f>
        <v>3 Kabely,vodiče</v>
      </c>
      <c r="D654" s="175"/>
      <c r="E654" s="176"/>
      <c r="F654" s="177"/>
      <c r="G654" s="178">
        <f>SUM(G635:G653)</f>
        <v>0</v>
      </c>
    </row>
    <row r="655" spans="1:7" x14ac:dyDescent="0.2">
      <c r="A655" s="158" t="s">
        <v>68</v>
      </c>
      <c r="B655" s="159" t="s">
        <v>78</v>
      </c>
      <c r="C655" s="190" t="s">
        <v>897</v>
      </c>
      <c r="D655" s="160"/>
      <c r="E655" s="161"/>
      <c r="F655" s="161"/>
      <c r="G655" s="162"/>
    </row>
    <row r="656" spans="1:7" ht="21.75" x14ac:dyDescent="0.2">
      <c r="A656" s="189">
        <v>1</v>
      </c>
      <c r="B656" s="198"/>
      <c r="C656" s="249" t="s">
        <v>898</v>
      </c>
      <c r="D656" s="244" t="s">
        <v>95</v>
      </c>
      <c r="E656" s="240">
        <v>120</v>
      </c>
      <c r="F656" s="240"/>
      <c r="G656" s="170">
        <f t="shared" ref="G656:G684" si="40">E656*F656</f>
        <v>0</v>
      </c>
    </row>
    <row r="657" spans="1:7" ht="32.25" x14ac:dyDescent="0.2">
      <c r="A657" s="189">
        <v>2</v>
      </c>
      <c r="B657" s="198"/>
      <c r="C657" s="249" t="s">
        <v>899</v>
      </c>
      <c r="D657" s="244" t="s">
        <v>95</v>
      </c>
      <c r="E657" s="240">
        <v>10</v>
      </c>
      <c r="F657" s="240"/>
      <c r="G657" s="170">
        <f t="shared" si="40"/>
        <v>0</v>
      </c>
    </row>
    <row r="658" spans="1:7" ht="21.75" x14ac:dyDescent="0.2">
      <c r="A658" s="189">
        <v>3</v>
      </c>
      <c r="B658" s="198"/>
      <c r="C658" s="249" t="s">
        <v>900</v>
      </c>
      <c r="D658" s="244" t="s">
        <v>95</v>
      </c>
      <c r="E658" s="240">
        <v>65</v>
      </c>
      <c r="F658" s="240"/>
      <c r="G658" s="170">
        <f t="shared" si="40"/>
        <v>0</v>
      </c>
    </row>
    <row r="659" spans="1:7" ht="21.75" x14ac:dyDescent="0.2">
      <c r="A659" s="189">
        <v>4</v>
      </c>
      <c r="B659" s="198"/>
      <c r="C659" s="249" t="s">
        <v>901</v>
      </c>
      <c r="D659" s="244" t="s">
        <v>95</v>
      </c>
      <c r="E659" s="240">
        <v>8</v>
      </c>
      <c r="F659" s="240"/>
      <c r="G659" s="170">
        <f t="shared" si="40"/>
        <v>0</v>
      </c>
    </row>
    <row r="660" spans="1:7" ht="32.25" x14ac:dyDescent="0.2">
      <c r="A660" s="189">
        <v>5</v>
      </c>
      <c r="B660" s="198"/>
      <c r="C660" s="249" t="s">
        <v>902</v>
      </c>
      <c r="D660" s="244" t="s">
        <v>95</v>
      </c>
      <c r="E660" s="240">
        <v>13</v>
      </c>
      <c r="F660" s="240"/>
      <c r="G660" s="170">
        <f t="shared" si="40"/>
        <v>0</v>
      </c>
    </row>
    <row r="661" spans="1:7" ht="32.25" x14ac:dyDescent="0.2">
      <c r="A661" s="189">
        <v>6</v>
      </c>
      <c r="B661" s="198"/>
      <c r="C661" s="249" t="s">
        <v>903</v>
      </c>
      <c r="D661" s="244" t="s">
        <v>95</v>
      </c>
      <c r="E661" s="240">
        <v>4</v>
      </c>
      <c r="F661" s="240"/>
      <c r="G661" s="170">
        <f t="shared" si="40"/>
        <v>0</v>
      </c>
    </row>
    <row r="662" spans="1:7" ht="21.75" x14ac:dyDescent="0.2">
      <c r="A662" s="189">
        <v>7</v>
      </c>
      <c r="B662" s="198"/>
      <c r="C662" s="249" t="s">
        <v>904</v>
      </c>
      <c r="D662" s="244" t="s">
        <v>95</v>
      </c>
      <c r="E662" s="240">
        <v>1</v>
      </c>
      <c r="F662" s="240"/>
      <c r="G662" s="170">
        <f t="shared" si="40"/>
        <v>0</v>
      </c>
    </row>
    <row r="663" spans="1:7" x14ac:dyDescent="0.2">
      <c r="A663" s="189">
        <v>8</v>
      </c>
      <c r="B663" s="198"/>
      <c r="C663" s="249" t="s">
        <v>905</v>
      </c>
      <c r="D663" s="244" t="s">
        <v>95</v>
      </c>
      <c r="E663" s="240">
        <v>13</v>
      </c>
      <c r="F663" s="240"/>
      <c r="G663" s="170">
        <f t="shared" si="40"/>
        <v>0</v>
      </c>
    </row>
    <row r="664" spans="1:7" x14ac:dyDescent="0.2">
      <c r="A664" s="189">
        <v>9</v>
      </c>
      <c r="B664" s="198"/>
      <c r="C664" s="249" t="s">
        <v>906</v>
      </c>
      <c r="D664" s="244" t="s">
        <v>95</v>
      </c>
      <c r="E664" s="240">
        <v>13</v>
      </c>
      <c r="F664" s="240"/>
      <c r="G664" s="170">
        <f t="shared" si="40"/>
        <v>0</v>
      </c>
    </row>
    <row r="665" spans="1:7" x14ac:dyDescent="0.2">
      <c r="A665" s="189">
        <v>10</v>
      </c>
      <c r="B665" s="198"/>
      <c r="C665" s="249" t="s">
        <v>907</v>
      </c>
      <c r="D665" s="244" t="s">
        <v>95</v>
      </c>
      <c r="E665" s="240">
        <v>39</v>
      </c>
      <c r="F665" s="240"/>
      <c r="G665" s="170">
        <f t="shared" si="40"/>
        <v>0</v>
      </c>
    </row>
    <row r="666" spans="1:7" ht="21.75" x14ac:dyDescent="0.2">
      <c r="A666" s="189">
        <v>11</v>
      </c>
      <c r="B666" s="198"/>
      <c r="C666" s="249" t="s">
        <v>908</v>
      </c>
      <c r="D666" s="244" t="s">
        <v>95</v>
      </c>
      <c r="E666" s="240">
        <v>4</v>
      </c>
      <c r="F666" s="240"/>
      <c r="G666" s="170">
        <f t="shared" si="40"/>
        <v>0</v>
      </c>
    </row>
    <row r="667" spans="1:7" ht="21.75" x14ac:dyDescent="0.2">
      <c r="A667" s="189">
        <v>12</v>
      </c>
      <c r="B667" s="198"/>
      <c r="C667" s="249" t="s">
        <v>909</v>
      </c>
      <c r="D667" s="244" t="s">
        <v>95</v>
      </c>
      <c r="E667" s="203">
        <v>4</v>
      </c>
      <c r="F667" s="198"/>
      <c r="G667" s="170">
        <f t="shared" si="40"/>
        <v>0</v>
      </c>
    </row>
    <row r="668" spans="1:7" ht="21.75" x14ac:dyDescent="0.2">
      <c r="A668" s="189">
        <v>13</v>
      </c>
      <c r="B668" s="198"/>
      <c r="C668" s="249" t="s">
        <v>910</v>
      </c>
      <c r="D668" s="244" t="s">
        <v>95</v>
      </c>
      <c r="E668" s="198">
        <v>11</v>
      </c>
      <c r="F668" s="198"/>
      <c r="G668" s="170">
        <f t="shared" si="40"/>
        <v>0</v>
      </c>
    </row>
    <row r="669" spans="1:7" ht="21.75" x14ac:dyDescent="0.2">
      <c r="A669" s="189">
        <v>14</v>
      </c>
      <c r="B669" s="198"/>
      <c r="C669" s="249" t="s">
        <v>911</v>
      </c>
      <c r="D669" s="244" t="s">
        <v>95</v>
      </c>
      <c r="E669" s="198">
        <v>11</v>
      </c>
      <c r="F669" s="198"/>
      <c r="G669" s="170">
        <f t="shared" si="40"/>
        <v>0</v>
      </c>
    </row>
    <row r="670" spans="1:7" ht="21.75" x14ac:dyDescent="0.2">
      <c r="A670" s="189">
        <v>15</v>
      </c>
      <c r="B670" s="198"/>
      <c r="C670" s="249" t="s">
        <v>912</v>
      </c>
      <c r="D670" s="244" t="s">
        <v>95</v>
      </c>
      <c r="E670" s="198">
        <v>14</v>
      </c>
      <c r="F670" s="198"/>
      <c r="G670" s="170">
        <f t="shared" si="40"/>
        <v>0</v>
      </c>
    </row>
    <row r="671" spans="1:7" ht="32.25" x14ac:dyDescent="0.2">
      <c r="A671" s="189">
        <v>16</v>
      </c>
      <c r="B671" s="198"/>
      <c r="C671" s="249" t="s">
        <v>913</v>
      </c>
      <c r="D671" s="244" t="s">
        <v>95</v>
      </c>
      <c r="E671" s="198">
        <v>8</v>
      </c>
      <c r="F671" s="198"/>
      <c r="G671" s="170">
        <f t="shared" si="40"/>
        <v>0</v>
      </c>
    </row>
    <row r="672" spans="1:7" ht="32.25" x14ac:dyDescent="0.2">
      <c r="A672" s="189">
        <v>17</v>
      </c>
      <c r="B672" s="198"/>
      <c r="C672" s="249" t="s">
        <v>914</v>
      </c>
      <c r="D672" s="244" t="s">
        <v>95</v>
      </c>
      <c r="E672" s="198">
        <v>2</v>
      </c>
      <c r="F672" s="198"/>
      <c r="G672" s="170">
        <f t="shared" si="40"/>
        <v>0</v>
      </c>
    </row>
    <row r="673" spans="1:7" ht="33.75" x14ac:dyDescent="0.2">
      <c r="A673" s="165"/>
      <c r="B673" s="198"/>
      <c r="C673" s="242" t="s">
        <v>915</v>
      </c>
      <c r="D673" s="244" t="s">
        <v>95</v>
      </c>
      <c r="E673" s="198">
        <v>77</v>
      </c>
      <c r="F673" s="198"/>
      <c r="G673" s="170">
        <f t="shared" si="40"/>
        <v>0</v>
      </c>
    </row>
    <row r="674" spans="1:7" ht="22.5" x14ac:dyDescent="0.2">
      <c r="A674" s="165"/>
      <c r="B674" s="198"/>
      <c r="C674" s="242" t="s">
        <v>916</v>
      </c>
      <c r="D674" s="244" t="s">
        <v>95</v>
      </c>
      <c r="E674" s="198">
        <v>40</v>
      </c>
      <c r="F674" s="198"/>
      <c r="G674" s="170">
        <f t="shared" si="40"/>
        <v>0</v>
      </c>
    </row>
    <row r="675" spans="1:7" ht="22.5" x14ac:dyDescent="0.2">
      <c r="A675" s="165"/>
      <c r="B675" s="198"/>
      <c r="C675" s="245" t="s">
        <v>901</v>
      </c>
      <c r="D675" s="244" t="s">
        <v>95</v>
      </c>
      <c r="E675" s="198">
        <v>20</v>
      </c>
      <c r="F675" s="198"/>
      <c r="G675" s="170">
        <f t="shared" si="40"/>
        <v>0</v>
      </c>
    </row>
    <row r="676" spans="1:7" ht="33.75" x14ac:dyDescent="0.2">
      <c r="A676" s="165"/>
      <c r="B676" s="198"/>
      <c r="C676" s="242" t="s">
        <v>917</v>
      </c>
      <c r="D676" s="244" t="s">
        <v>95</v>
      </c>
      <c r="E676" s="198">
        <v>14</v>
      </c>
      <c r="F676" s="198"/>
      <c r="G676" s="170">
        <f t="shared" si="40"/>
        <v>0</v>
      </c>
    </row>
    <row r="677" spans="1:7" ht="22.5" x14ac:dyDescent="0.2">
      <c r="A677" s="165"/>
      <c r="B677" s="198"/>
      <c r="C677" s="242" t="s">
        <v>918</v>
      </c>
      <c r="D677" s="244" t="s">
        <v>95</v>
      </c>
      <c r="E677" s="198">
        <v>20</v>
      </c>
      <c r="F677" s="198"/>
      <c r="G677" s="170">
        <f t="shared" si="40"/>
        <v>0</v>
      </c>
    </row>
    <row r="678" spans="1:7" ht="22.5" x14ac:dyDescent="0.2">
      <c r="A678" s="165"/>
      <c r="B678" s="198"/>
      <c r="C678" s="242" t="s">
        <v>919</v>
      </c>
      <c r="D678" s="244" t="s">
        <v>95</v>
      </c>
      <c r="E678" s="198">
        <v>29</v>
      </c>
      <c r="F678" s="198"/>
      <c r="G678" s="170">
        <f t="shared" si="40"/>
        <v>0</v>
      </c>
    </row>
    <row r="679" spans="1:7" ht="22.5" x14ac:dyDescent="0.2">
      <c r="A679" s="165"/>
      <c r="B679" s="198"/>
      <c r="C679" s="242" t="s">
        <v>920</v>
      </c>
      <c r="D679" s="244" t="s">
        <v>95</v>
      </c>
      <c r="E679" s="198">
        <v>15</v>
      </c>
      <c r="F679" s="198"/>
      <c r="G679" s="170">
        <f t="shared" si="40"/>
        <v>0</v>
      </c>
    </row>
    <row r="680" spans="1:7" ht="33.75" x14ac:dyDescent="0.2">
      <c r="A680" s="165"/>
      <c r="B680" s="198"/>
      <c r="C680" s="245" t="s">
        <v>921</v>
      </c>
      <c r="D680" s="244" t="s">
        <v>95</v>
      </c>
      <c r="E680" s="198">
        <v>4</v>
      </c>
      <c r="F680" s="198"/>
      <c r="G680" s="170">
        <f t="shared" si="40"/>
        <v>0</v>
      </c>
    </row>
    <row r="681" spans="1:7" ht="33.75" x14ac:dyDescent="0.2">
      <c r="A681" s="165"/>
      <c r="B681" s="198"/>
      <c r="C681" s="242" t="s">
        <v>922</v>
      </c>
      <c r="D681" s="244" t="s">
        <v>95</v>
      </c>
      <c r="E681" s="198">
        <v>1</v>
      </c>
      <c r="F681" s="198"/>
      <c r="G681" s="170">
        <f t="shared" si="40"/>
        <v>0</v>
      </c>
    </row>
    <row r="682" spans="1:7" ht="33.75" x14ac:dyDescent="0.2">
      <c r="A682" s="165"/>
      <c r="B682" s="198"/>
      <c r="C682" s="245" t="s">
        <v>923</v>
      </c>
      <c r="D682" s="244" t="s">
        <v>95</v>
      </c>
      <c r="E682" s="198">
        <v>5</v>
      </c>
      <c r="F682" s="198"/>
      <c r="G682" s="170">
        <f t="shared" si="40"/>
        <v>0</v>
      </c>
    </row>
    <row r="683" spans="1:7" x14ac:dyDescent="0.2">
      <c r="A683" s="165"/>
      <c r="B683" s="198"/>
      <c r="C683" s="245" t="s">
        <v>907</v>
      </c>
      <c r="D683" s="244" t="s">
        <v>95</v>
      </c>
      <c r="E683" s="198">
        <v>50</v>
      </c>
      <c r="F683" s="198"/>
      <c r="G683" s="170">
        <f t="shared" si="40"/>
        <v>0</v>
      </c>
    </row>
    <row r="684" spans="1:7" ht="22.5" x14ac:dyDescent="0.2">
      <c r="A684" s="165"/>
      <c r="B684" s="198"/>
      <c r="C684" s="245" t="s">
        <v>924</v>
      </c>
      <c r="D684" s="244" t="s">
        <v>95</v>
      </c>
      <c r="E684" s="198">
        <v>20</v>
      </c>
      <c r="F684" s="198"/>
      <c r="G684" s="170">
        <f t="shared" si="40"/>
        <v>0</v>
      </c>
    </row>
    <row r="685" spans="1:7" x14ac:dyDescent="0.2">
      <c r="A685" s="172"/>
      <c r="B685" s="173" t="s">
        <v>70</v>
      </c>
      <c r="C685" s="174" t="str">
        <f>CONCATENATE(B655," ",C655)</f>
        <v>4 Ovladače,vypínače,zásuvky(koncové prvky)</v>
      </c>
      <c r="D685" s="175"/>
      <c r="E685" s="176"/>
      <c r="F685" s="177"/>
      <c r="G685" s="178">
        <f>SUM(G656:G684)</f>
        <v>0</v>
      </c>
    </row>
    <row r="686" spans="1:7" x14ac:dyDescent="0.2">
      <c r="A686" s="158" t="s">
        <v>68</v>
      </c>
      <c r="B686" s="159" t="s">
        <v>146</v>
      </c>
      <c r="C686" s="190" t="s">
        <v>925</v>
      </c>
      <c r="D686" s="160"/>
      <c r="E686" s="161"/>
      <c r="F686" s="161"/>
      <c r="G686" s="162"/>
    </row>
    <row r="687" spans="1:7" ht="21.75" x14ac:dyDescent="0.2">
      <c r="A687" s="188">
        <v>1</v>
      </c>
      <c r="B687" s="198"/>
      <c r="C687" s="249" t="s">
        <v>926</v>
      </c>
      <c r="D687" s="246" t="s">
        <v>95</v>
      </c>
      <c r="E687" s="240">
        <v>1</v>
      </c>
      <c r="F687" s="240"/>
      <c r="G687" s="170">
        <f t="shared" ref="G687:G699" si="41">E687*F687</f>
        <v>0</v>
      </c>
    </row>
    <row r="688" spans="1:7" x14ac:dyDescent="0.2">
      <c r="A688" s="189">
        <v>2</v>
      </c>
      <c r="B688" s="198"/>
      <c r="C688" s="249" t="s">
        <v>927</v>
      </c>
      <c r="D688" s="246" t="s">
        <v>95</v>
      </c>
      <c r="E688" s="240">
        <v>1</v>
      </c>
      <c r="F688" s="240"/>
      <c r="G688" s="170">
        <f t="shared" si="41"/>
        <v>0</v>
      </c>
    </row>
    <row r="689" spans="1:7" x14ac:dyDescent="0.2">
      <c r="A689" s="189">
        <v>3</v>
      </c>
      <c r="B689" s="198"/>
      <c r="C689" s="250" t="s">
        <v>928</v>
      </c>
      <c r="D689" s="246" t="s">
        <v>95</v>
      </c>
      <c r="E689" s="240">
        <v>1</v>
      </c>
      <c r="F689" s="240"/>
      <c r="G689" s="170">
        <f t="shared" si="41"/>
        <v>0</v>
      </c>
    </row>
    <row r="690" spans="1:7" x14ac:dyDescent="0.2">
      <c r="A690" s="189">
        <v>4</v>
      </c>
      <c r="B690" s="198"/>
      <c r="C690" s="251" t="s">
        <v>929</v>
      </c>
      <c r="D690" s="246" t="s">
        <v>95</v>
      </c>
      <c r="E690" s="240">
        <v>1</v>
      </c>
      <c r="F690" s="240"/>
      <c r="G690" s="170">
        <f t="shared" si="41"/>
        <v>0</v>
      </c>
    </row>
    <row r="691" spans="1:7" x14ac:dyDescent="0.2">
      <c r="A691" s="189">
        <v>5</v>
      </c>
      <c r="B691" s="198"/>
      <c r="C691" s="251" t="s">
        <v>930</v>
      </c>
      <c r="D691" s="246" t="s">
        <v>95</v>
      </c>
      <c r="E691" s="240">
        <v>1</v>
      </c>
      <c r="F691" s="240"/>
      <c r="G691" s="170">
        <f t="shared" si="41"/>
        <v>0</v>
      </c>
    </row>
    <row r="692" spans="1:7" ht="21" x14ac:dyDescent="0.2">
      <c r="A692" s="189">
        <v>6</v>
      </c>
      <c r="B692" s="198"/>
      <c r="C692" s="251" t="s">
        <v>931</v>
      </c>
      <c r="D692" s="246" t="s">
        <v>95</v>
      </c>
      <c r="E692" s="240">
        <v>1</v>
      </c>
      <c r="F692" s="240"/>
      <c r="G692" s="170">
        <f t="shared" si="41"/>
        <v>0</v>
      </c>
    </row>
    <row r="693" spans="1:7" x14ac:dyDescent="0.2">
      <c r="A693" s="189">
        <v>7</v>
      </c>
      <c r="B693" s="198"/>
      <c r="C693" s="251" t="s">
        <v>932</v>
      </c>
      <c r="D693" s="246" t="s">
        <v>94</v>
      </c>
      <c r="E693" s="240">
        <v>60</v>
      </c>
      <c r="F693" s="240"/>
      <c r="G693" s="170">
        <f t="shared" si="41"/>
        <v>0</v>
      </c>
    </row>
    <row r="694" spans="1:7" x14ac:dyDescent="0.2">
      <c r="A694" s="189">
        <v>8</v>
      </c>
      <c r="B694" s="198"/>
      <c r="C694" s="251" t="s">
        <v>933</v>
      </c>
      <c r="D694" s="246" t="s">
        <v>94</v>
      </c>
      <c r="E694" s="240">
        <v>1</v>
      </c>
      <c r="F694" s="240"/>
      <c r="G694" s="170">
        <f t="shared" si="41"/>
        <v>0</v>
      </c>
    </row>
    <row r="695" spans="1:7" x14ac:dyDescent="0.2">
      <c r="A695" s="189">
        <v>9</v>
      </c>
      <c r="B695" s="198"/>
      <c r="C695" s="251" t="s">
        <v>934</v>
      </c>
      <c r="D695" s="246" t="s">
        <v>94</v>
      </c>
      <c r="E695" s="240">
        <v>4</v>
      </c>
      <c r="F695" s="240"/>
      <c r="G695" s="170">
        <f t="shared" si="41"/>
        <v>0</v>
      </c>
    </row>
    <row r="696" spans="1:7" x14ac:dyDescent="0.2">
      <c r="A696" s="189">
        <v>10</v>
      </c>
      <c r="B696" s="198"/>
      <c r="C696" s="245" t="s">
        <v>935</v>
      </c>
      <c r="D696" s="246" t="s">
        <v>95</v>
      </c>
      <c r="E696" s="248">
        <v>1</v>
      </c>
      <c r="F696" s="248"/>
      <c r="G696" s="170">
        <f t="shared" si="41"/>
        <v>0</v>
      </c>
    </row>
    <row r="697" spans="1:7" x14ac:dyDescent="0.2">
      <c r="A697" s="189">
        <v>11</v>
      </c>
      <c r="B697" s="198"/>
      <c r="C697" s="252" t="s">
        <v>936</v>
      </c>
      <c r="D697" s="246" t="s">
        <v>95</v>
      </c>
      <c r="E697" s="248">
        <v>1</v>
      </c>
      <c r="F697" s="248"/>
      <c r="G697" s="170">
        <f t="shared" si="41"/>
        <v>0</v>
      </c>
    </row>
    <row r="698" spans="1:7" x14ac:dyDescent="0.2">
      <c r="A698" s="189">
        <v>12</v>
      </c>
      <c r="B698" s="198"/>
      <c r="C698" s="242" t="s">
        <v>937</v>
      </c>
      <c r="D698" s="246" t="s">
        <v>95</v>
      </c>
      <c r="E698" s="248">
        <v>2</v>
      </c>
      <c r="F698" s="248"/>
      <c r="G698" s="170">
        <f t="shared" si="41"/>
        <v>0</v>
      </c>
    </row>
    <row r="699" spans="1:7" x14ac:dyDescent="0.2">
      <c r="A699" s="189">
        <v>13</v>
      </c>
      <c r="B699" s="198"/>
      <c r="C699" s="252" t="s">
        <v>938</v>
      </c>
      <c r="D699" s="246" t="s">
        <v>95</v>
      </c>
      <c r="E699" s="248">
        <v>2</v>
      </c>
      <c r="F699" s="248"/>
      <c r="G699" s="170">
        <f t="shared" si="41"/>
        <v>0</v>
      </c>
    </row>
    <row r="700" spans="1:7" x14ac:dyDescent="0.2">
      <c r="A700" s="172"/>
      <c r="B700" s="173" t="s">
        <v>70</v>
      </c>
      <c r="C700" s="174" t="str">
        <f>CONCATENATE(B686," ",C686)</f>
        <v>5 Rozvaděče</v>
      </c>
      <c r="D700" s="175"/>
      <c r="E700" s="176"/>
      <c r="F700" s="177"/>
      <c r="G700" s="178">
        <f>SUM(G686:G699)</f>
        <v>0</v>
      </c>
    </row>
    <row r="701" spans="1:7" x14ac:dyDescent="0.2">
      <c r="A701" s="158" t="s">
        <v>68</v>
      </c>
      <c r="B701" s="159" t="s">
        <v>181</v>
      </c>
      <c r="C701" s="190" t="s">
        <v>939</v>
      </c>
      <c r="D701" s="160"/>
      <c r="E701" s="161"/>
      <c r="F701" s="161"/>
      <c r="G701" s="162"/>
    </row>
    <row r="702" spans="1:7" x14ac:dyDescent="0.2">
      <c r="A702" s="165">
        <v>1</v>
      </c>
      <c r="B702" s="198"/>
      <c r="C702" s="243" t="s">
        <v>940</v>
      </c>
      <c r="D702" s="246" t="s">
        <v>941</v>
      </c>
      <c r="E702" s="248">
        <v>1</v>
      </c>
      <c r="F702" s="240"/>
      <c r="G702" s="170">
        <f t="shared" ref="G702:G726" si="42">E702*F702</f>
        <v>0</v>
      </c>
    </row>
    <row r="703" spans="1:7" x14ac:dyDescent="0.2">
      <c r="A703" s="165">
        <v>2</v>
      </c>
      <c r="B703" s="198"/>
      <c r="C703" s="243" t="s">
        <v>93</v>
      </c>
      <c r="D703" s="246" t="s">
        <v>941</v>
      </c>
      <c r="E703" s="248">
        <v>1</v>
      </c>
      <c r="F703" s="240"/>
      <c r="G703" s="170">
        <f t="shared" si="42"/>
        <v>0</v>
      </c>
    </row>
    <row r="704" spans="1:7" x14ac:dyDescent="0.2">
      <c r="A704" s="165">
        <v>3</v>
      </c>
      <c r="B704" s="198"/>
      <c r="C704" s="243" t="s">
        <v>942</v>
      </c>
      <c r="D704" s="246" t="s">
        <v>941</v>
      </c>
      <c r="E704" s="248">
        <v>1</v>
      </c>
      <c r="F704" s="240"/>
      <c r="G704" s="170">
        <f t="shared" si="42"/>
        <v>0</v>
      </c>
    </row>
    <row r="705" spans="1:7" x14ac:dyDescent="0.2">
      <c r="A705" s="165">
        <v>4</v>
      </c>
      <c r="B705" s="198"/>
      <c r="C705" s="243" t="s">
        <v>943</v>
      </c>
      <c r="D705" s="246" t="s">
        <v>941</v>
      </c>
      <c r="E705" s="248">
        <v>1</v>
      </c>
      <c r="F705" s="240"/>
      <c r="G705" s="170">
        <f t="shared" si="42"/>
        <v>0</v>
      </c>
    </row>
    <row r="706" spans="1:7" x14ac:dyDescent="0.2">
      <c r="A706" s="165">
        <v>5</v>
      </c>
      <c r="B706" s="198"/>
      <c r="C706" s="243" t="s">
        <v>944</v>
      </c>
      <c r="D706" s="246" t="s">
        <v>941</v>
      </c>
      <c r="E706" s="248">
        <v>1</v>
      </c>
      <c r="F706" s="240"/>
      <c r="G706" s="170">
        <f t="shared" si="42"/>
        <v>0</v>
      </c>
    </row>
    <row r="707" spans="1:7" x14ac:dyDescent="0.2">
      <c r="A707" s="165">
        <v>7</v>
      </c>
      <c r="B707" s="198"/>
      <c r="C707" s="243" t="s">
        <v>1305</v>
      </c>
      <c r="D707" s="246" t="s">
        <v>941</v>
      </c>
      <c r="E707" s="248">
        <v>1</v>
      </c>
      <c r="F707" s="240"/>
      <c r="G707" s="170">
        <f t="shared" si="42"/>
        <v>0</v>
      </c>
    </row>
    <row r="708" spans="1:7" x14ac:dyDescent="0.2">
      <c r="A708" s="165">
        <v>8</v>
      </c>
      <c r="B708" s="198"/>
      <c r="C708" s="243" t="s">
        <v>946</v>
      </c>
      <c r="D708" s="246" t="s">
        <v>941</v>
      </c>
      <c r="E708" s="248">
        <v>1</v>
      </c>
      <c r="F708" s="240"/>
      <c r="G708" s="170">
        <f t="shared" si="42"/>
        <v>0</v>
      </c>
    </row>
    <row r="709" spans="1:7" x14ac:dyDescent="0.2">
      <c r="A709" s="165">
        <v>9</v>
      </c>
      <c r="B709" s="198"/>
      <c r="C709" s="243" t="s">
        <v>947</v>
      </c>
      <c r="D709" s="246" t="s">
        <v>941</v>
      </c>
      <c r="E709" s="248">
        <v>1</v>
      </c>
      <c r="F709" s="198"/>
      <c r="G709" s="170">
        <f t="shared" si="42"/>
        <v>0</v>
      </c>
    </row>
    <row r="710" spans="1:7" x14ac:dyDescent="0.2">
      <c r="A710" s="165">
        <v>10</v>
      </c>
      <c r="B710" s="198"/>
      <c r="C710" s="243" t="s">
        <v>948</v>
      </c>
      <c r="D710" s="246" t="s">
        <v>941</v>
      </c>
      <c r="E710" s="248">
        <v>1</v>
      </c>
      <c r="F710" s="198"/>
      <c r="G710" s="170">
        <f t="shared" si="42"/>
        <v>0</v>
      </c>
    </row>
    <row r="711" spans="1:7" x14ac:dyDescent="0.2">
      <c r="A711" s="165">
        <v>11</v>
      </c>
      <c r="B711" s="198"/>
      <c r="C711" s="243" t="s">
        <v>948</v>
      </c>
      <c r="D711" s="246" t="s">
        <v>941</v>
      </c>
      <c r="E711" s="248">
        <v>1</v>
      </c>
      <c r="F711" s="198"/>
      <c r="G711" s="170">
        <f t="shared" si="42"/>
        <v>0</v>
      </c>
    </row>
    <row r="712" spans="1:7" x14ac:dyDescent="0.2">
      <c r="A712" s="165">
        <v>12</v>
      </c>
      <c r="B712" s="198"/>
      <c r="C712" s="243" t="s">
        <v>949</v>
      </c>
      <c r="D712" s="246" t="s">
        <v>941</v>
      </c>
      <c r="E712" s="248">
        <v>1</v>
      </c>
      <c r="F712" s="198"/>
      <c r="G712" s="170">
        <f t="shared" si="42"/>
        <v>0</v>
      </c>
    </row>
    <row r="713" spans="1:7" x14ac:dyDescent="0.2">
      <c r="A713" s="165">
        <v>13</v>
      </c>
      <c r="B713" s="198"/>
      <c r="C713" s="243" t="s">
        <v>950</v>
      </c>
      <c r="D713" s="246" t="s">
        <v>941</v>
      </c>
      <c r="E713" s="248">
        <v>1</v>
      </c>
      <c r="F713" s="198"/>
      <c r="G713" s="170">
        <f t="shared" si="42"/>
        <v>0</v>
      </c>
    </row>
    <row r="714" spans="1:7" x14ac:dyDescent="0.2">
      <c r="A714" s="165">
        <v>14</v>
      </c>
      <c r="B714" s="198"/>
      <c r="C714" s="243" t="s">
        <v>951</v>
      </c>
      <c r="D714" s="246" t="s">
        <v>73</v>
      </c>
      <c r="E714" s="248">
        <v>5</v>
      </c>
      <c r="F714" s="198"/>
      <c r="G714" s="170">
        <f t="shared" si="42"/>
        <v>0</v>
      </c>
    </row>
    <row r="715" spans="1:7" x14ac:dyDescent="0.2">
      <c r="A715" s="165">
        <v>15</v>
      </c>
      <c r="B715" s="198"/>
      <c r="C715" s="253" t="s">
        <v>952</v>
      </c>
      <c r="D715" s="246" t="s">
        <v>941</v>
      </c>
      <c r="E715" s="248">
        <v>1</v>
      </c>
      <c r="F715" s="198"/>
      <c r="G715" s="170">
        <f t="shared" si="42"/>
        <v>0</v>
      </c>
    </row>
    <row r="716" spans="1:7" x14ac:dyDescent="0.2">
      <c r="A716" s="165">
        <v>16</v>
      </c>
      <c r="B716" s="198"/>
      <c r="C716" s="253" t="s">
        <v>953</v>
      </c>
      <c r="D716" s="246" t="s">
        <v>941</v>
      </c>
      <c r="E716" s="248">
        <v>1</v>
      </c>
      <c r="F716" s="198"/>
      <c r="G716" s="170">
        <f t="shared" si="42"/>
        <v>0</v>
      </c>
    </row>
    <row r="717" spans="1:7" x14ac:dyDescent="0.2">
      <c r="A717" s="165">
        <v>19</v>
      </c>
      <c r="B717" s="198"/>
      <c r="C717" s="254" t="s">
        <v>942</v>
      </c>
      <c r="D717" s="246" t="s">
        <v>941</v>
      </c>
      <c r="E717" s="248">
        <v>1</v>
      </c>
      <c r="F717" s="198"/>
      <c r="G717" s="170">
        <f t="shared" si="42"/>
        <v>0</v>
      </c>
    </row>
    <row r="718" spans="1:7" x14ac:dyDescent="0.2">
      <c r="A718" s="165">
        <v>20</v>
      </c>
      <c r="B718" s="198"/>
      <c r="C718" s="254" t="s">
        <v>943</v>
      </c>
      <c r="D718" s="246" t="s">
        <v>941</v>
      </c>
      <c r="E718" s="248">
        <v>1</v>
      </c>
      <c r="F718" s="198"/>
      <c r="G718" s="170">
        <f t="shared" si="42"/>
        <v>0</v>
      </c>
    </row>
    <row r="719" spans="1:7" x14ac:dyDescent="0.2">
      <c r="A719" s="165">
        <v>25</v>
      </c>
      <c r="B719" s="198"/>
      <c r="C719" s="254" t="s">
        <v>945</v>
      </c>
      <c r="D719" s="246" t="s">
        <v>941</v>
      </c>
      <c r="E719" s="248">
        <v>1</v>
      </c>
      <c r="F719" s="198"/>
      <c r="G719" s="170">
        <f t="shared" si="42"/>
        <v>0</v>
      </c>
    </row>
    <row r="720" spans="1:7" x14ac:dyDescent="0.2">
      <c r="A720" s="165"/>
      <c r="B720" s="198"/>
      <c r="C720" s="254" t="s">
        <v>948</v>
      </c>
      <c r="D720" s="246" t="s">
        <v>941</v>
      </c>
      <c r="E720" s="248">
        <v>1</v>
      </c>
      <c r="F720" s="198"/>
      <c r="G720" s="170">
        <f t="shared" si="42"/>
        <v>0</v>
      </c>
    </row>
    <row r="721" spans="1:7" x14ac:dyDescent="0.2">
      <c r="A721" s="165"/>
      <c r="B721" s="198"/>
      <c r="C721" s="254" t="s">
        <v>954</v>
      </c>
      <c r="D721" s="246" t="s">
        <v>941</v>
      </c>
      <c r="E721" s="248">
        <v>1</v>
      </c>
      <c r="F721" s="198"/>
      <c r="G721" s="170">
        <f t="shared" si="42"/>
        <v>0</v>
      </c>
    </row>
    <row r="722" spans="1:7" x14ac:dyDescent="0.2">
      <c r="A722" s="165"/>
      <c r="B722" s="198"/>
      <c r="C722" s="254" t="s">
        <v>949</v>
      </c>
      <c r="D722" s="246" t="s">
        <v>941</v>
      </c>
      <c r="E722" s="248">
        <v>1</v>
      </c>
      <c r="F722" s="198"/>
      <c r="G722" s="170">
        <f t="shared" si="42"/>
        <v>0</v>
      </c>
    </row>
    <row r="723" spans="1:7" x14ac:dyDescent="0.2">
      <c r="A723" s="165"/>
      <c r="B723" s="198"/>
      <c r="C723" s="254" t="s">
        <v>950</v>
      </c>
      <c r="D723" s="246" t="s">
        <v>941</v>
      </c>
      <c r="E723" s="248">
        <v>1</v>
      </c>
      <c r="F723" s="198"/>
      <c r="G723" s="170">
        <f t="shared" si="42"/>
        <v>0</v>
      </c>
    </row>
    <row r="724" spans="1:7" x14ac:dyDescent="0.2">
      <c r="A724" s="165"/>
      <c r="B724" s="198"/>
      <c r="C724" s="254" t="s">
        <v>951</v>
      </c>
      <c r="D724" s="239" t="s">
        <v>73</v>
      </c>
      <c r="E724" s="198">
        <v>5</v>
      </c>
      <c r="F724" s="198"/>
      <c r="G724" s="170">
        <f t="shared" si="42"/>
        <v>0</v>
      </c>
    </row>
    <row r="725" spans="1:7" x14ac:dyDescent="0.2">
      <c r="A725" s="165"/>
      <c r="B725" s="198"/>
      <c r="C725" s="254" t="s">
        <v>955</v>
      </c>
      <c r="D725" s="246" t="s">
        <v>941</v>
      </c>
      <c r="E725" s="248">
        <v>1</v>
      </c>
      <c r="F725" s="198"/>
      <c r="G725" s="170">
        <f t="shared" si="42"/>
        <v>0</v>
      </c>
    </row>
    <row r="726" spans="1:7" x14ac:dyDescent="0.2">
      <c r="A726" s="165"/>
      <c r="B726" s="198"/>
      <c r="C726" s="254" t="s">
        <v>953</v>
      </c>
      <c r="D726" s="246" t="s">
        <v>941</v>
      </c>
      <c r="E726" s="248">
        <v>1</v>
      </c>
      <c r="F726" s="198"/>
      <c r="G726" s="170">
        <f t="shared" si="42"/>
        <v>0</v>
      </c>
    </row>
    <row r="727" spans="1:7" x14ac:dyDescent="0.2">
      <c r="A727" s="172"/>
      <c r="B727" s="173" t="s">
        <v>70</v>
      </c>
      <c r="C727" s="174" t="str">
        <f>CONCATENATE(B701," ",C701)</f>
        <v>6 Ostatní položky</v>
      </c>
      <c r="D727" s="175"/>
      <c r="E727" s="176"/>
      <c r="F727" s="177"/>
      <c r="G727" s="178">
        <f>SUM(G701:G726)</f>
        <v>0</v>
      </c>
    </row>
    <row r="728" spans="1:7" x14ac:dyDescent="0.2">
      <c r="A728" s="158" t="s">
        <v>68</v>
      </c>
      <c r="B728" s="159" t="s">
        <v>202</v>
      </c>
      <c r="C728" s="190" t="s">
        <v>956</v>
      </c>
      <c r="D728" s="160"/>
      <c r="E728" s="161"/>
      <c r="F728" s="161"/>
      <c r="G728" s="162"/>
    </row>
    <row r="729" spans="1:7" x14ac:dyDescent="0.2">
      <c r="A729" s="189">
        <v>1</v>
      </c>
      <c r="B729" s="166"/>
      <c r="C729" s="255" t="s">
        <v>957</v>
      </c>
      <c r="D729" s="246" t="s">
        <v>77</v>
      </c>
      <c r="E729" s="248">
        <v>427</v>
      </c>
      <c r="F729" s="248"/>
      <c r="G729" s="170">
        <f t="shared" ref="G729:G733" si="43">E729*F729</f>
        <v>0</v>
      </c>
    </row>
    <row r="730" spans="1:7" x14ac:dyDescent="0.2">
      <c r="A730" s="165">
        <v>62</v>
      </c>
      <c r="B730" s="166"/>
      <c r="C730" s="255" t="s">
        <v>958</v>
      </c>
      <c r="D730" s="168" t="s">
        <v>95</v>
      </c>
      <c r="E730" s="197">
        <v>10</v>
      </c>
      <c r="F730" s="169"/>
      <c r="G730" s="170">
        <f t="shared" si="43"/>
        <v>0</v>
      </c>
    </row>
    <row r="731" spans="1:7" x14ac:dyDescent="0.2">
      <c r="A731" s="165">
        <v>63</v>
      </c>
      <c r="B731" s="166"/>
      <c r="C731" s="255" t="s">
        <v>959</v>
      </c>
      <c r="D731" s="168" t="s">
        <v>95</v>
      </c>
      <c r="E731" s="197">
        <v>10</v>
      </c>
      <c r="F731" s="169"/>
      <c r="G731" s="170">
        <f t="shared" si="43"/>
        <v>0</v>
      </c>
    </row>
    <row r="732" spans="1:7" x14ac:dyDescent="0.2">
      <c r="A732" s="165">
        <v>64</v>
      </c>
      <c r="B732" s="166"/>
      <c r="C732" s="255" t="s">
        <v>960</v>
      </c>
      <c r="D732" s="168" t="s">
        <v>95</v>
      </c>
      <c r="E732" s="197">
        <v>13</v>
      </c>
      <c r="F732" s="169"/>
      <c r="G732" s="170">
        <f t="shared" si="43"/>
        <v>0</v>
      </c>
    </row>
    <row r="733" spans="1:7" x14ac:dyDescent="0.2">
      <c r="A733" s="165">
        <v>65</v>
      </c>
      <c r="B733" s="166"/>
      <c r="C733" s="255" t="s">
        <v>961</v>
      </c>
      <c r="D733" s="168" t="s">
        <v>95</v>
      </c>
      <c r="E733" s="197">
        <v>50</v>
      </c>
      <c r="F733" s="169"/>
      <c r="G733" s="170">
        <f t="shared" si="43"/>
        <v>0</v>
      </c>
    </row>
    <row r="734" spans="1:7" x14ac:dyDescent="0.2">
      <c r="A734" s="172"/>
      <c r="B734" s="173" t="s">
        <v>70</v>
      </c>
      <c r="C734" s="174" t="str">
        <f>CONCATENATE(B728," ",C728)</f>
        <v>7 Hromosvod</v>
      </c>
      <c r="D734" s="175"/>
      <c r="E734" s="176"/>
      <c r="F734" s="177"/>
      <c r="G734" s="178">
        <f>SUM(G729:G733)</f>
        <v>0</v>
      </c>
    </row>
    <row r="735" spans="1:7" x14ac:dyDescent="0.2">
      <c r="A735" s="158" t="s">
        <v>68</v>
      </c>
      <c r="B735" s="159" t="s">
        <v>226</v>
      </c>
      <c r="C735" s="190" t="s">
        <v>962</v>
      </c>
      <c r="D735" s="160"/>
      <c r="E735" s="161"/>
      <c r="F735" s="161"/>
      <c r="G735" s="162"/>
    </row>
    <row r="736" spans="1:7" x14ac:dyDescent="0.2">
      <c r="A736" s="165">
        <v>1</v>
      </c>
      <c r="B736" s="166"/>
      <c r="C736" s="252" t="s">
        <v>963</v>
      </c>
      <c r="D736" s="168" t="s">
        <v>95</v>
      </c>
      <c r="E736" s="248">
        <v>1</v>
      </c>
      <c r="F736" s="248"/>
      <c r="G736" s="170">
        <f t="shared" ref="G736:G746" si="44">E736*F736</f>
        <v>0</v>
      </c>
    </row>
    <row r="737" spans="1:7" x14ac:dyDescent="0.2">
      <c r="A737" s="165">
        <v>2</v>
      </c>
      <c r="B737" s="166"/>
      <c r="C737" s="252" t="s">
        <v>964</v>
      </c>
      <c r="D737" s="168" t="s">
        <v>95</v>
      </c>
      <c r="E737" s="248">
        <v>1</v>
      </c>
      <c r="F737" s="248"/>
      <c r="G737" s="170">
        <f t="shared" si="44"/>
        <v>0</v>
      </c>
    </row>
    <row r="738" spans="1:7" x14ac:dyDescent="0.2">
      <c r="A738" s="165">
        <v>3</v>
      </c>
      <c r="B738" s="166"/>
      <c r="C738" s="252" t="s">
        <v>965</v>
      </c>
      <c r="D738" s="168" t="s">
        <v>95</v>
      </c>
      <c r="E738" s="248">
        <v>11</v>
      </c>
      <c r="F738" s="248"/>
      <c r="G738" s="170">
        <f t="shared" si="44"/>
        <v>0</v>
      </c>
    </row>
    <row r="739" spans="1:7" x14ac:dyDescent="0.2">
      <c r="A739" s="165">
        <v>5</v>
      </c>
      <c r="B739" s="166"/>
      <c r="C739" s="252" t="s">
        <v>966</v>
      </c>
      <c r="D739" s="168" t="s">
        <v>95</v>
      </c>
      <c r="E739" s="248">
        <v>1</v>
      </c>
      <c r="F739" s="248"/>
      <c r="G739" s="170">
        <f t="shared" si="44"/>
        <v>0</v>
      </c>
    </row>
    <row r="740" spans="1:7" x14ac:dyDescent="0.2">
      <c r="A740" s="165">
        <v>6</v>
      </c>
      <c r="B740" s="166"/>
      <c r="C740" s="252" t="s">
        <v>967</v>
      </c>
      <c r="D740" s="168" t="s">
        <v>95</v>
      </c>
      <c r="E740" s="248">
        <v>1</v>
      </c>
      <c r="F740" s="248"/>
      <c r="G740" s="170">
        <f t="shared" si="44"/>
        <v>0</v>
      </c>
    </row>
    <row r="741" spans="1:7" x14ac:dyDescent="0.2">
      <c r="A741" s="165">
        <v>7</v>
      </c>
      <c r="B741" s="166"/>
      <c r="C741" s="252" t="s">
        <v>968</v>
      </c>
      <c r="D741" s="168" t="s">
        <v>95</v>
      </c>
      <c r="E741" s="248">
        <v>2</v>
      </c>
      <c r="F741" s="248"/>
      <c r="G741" s="170">
        <f t="shared" si="44"/>
        <v>0</v>
      </c>
    </row>
    <row r="742" spans="1:7" x14ac:dyDescent="0.2">
      <c r="A742" s="165">
        <v>12</v>
      </c>
      <c r="B742" s="166"/>
      <c r="C742" s="252" t="s">
        <v>969</v>
      </c>
      <c r="D742" s="168" t="s">
        <v>95</v>
      </c>
      <c r="E742" s="248">
        <v>1</v>
      </c>
      <c r="F742" s="248"/>
      <c r="G742" s="170">
        <f t="shared" si="44"/>
        <v>0</v>
      </c>
    </row>
    <row r="743" spans="1:7" x14ac:dyDescent="0.2">
      <c r="A743" s="165">
        <v>14</v>
      </c>
      <c r="B743" s="166"/>
      <c r="C743" s="252" t="s">
        <v>970</v>
      </c>
      <c r="D743" s="168" t="s">
        <v>95</v>
      </c>
      <c r="E743" s="248">
        <v>1</v>
      </c>
      <c r="F743" s="248"/>
      <c r="G743" s="170">
        <f t="shared" si="44"/>
        <v>0</v>
      </c>
    </row>
    <row r="744" spans="1:7" x14ac:dyDescent="0.2">
      <c r="A744" s="165">
        <v>15</v>
      </c>
      <c r="B744" s="166"/>
      <c r="C744" s="252" t="s">
        <v>971</v>
      </c>
      <c r="D744" s="168" t="s">
        <v>95</v>
      </c>
      <c r="E744" s="248">
        <v>1</v>
      </c>
      <c r="F744" s="248"/>
      <c r="G744" s="170">
        <f t="shared" si="44"/>
        <v>0</v>
      </c>
    </row>
    <row r="745" spans="1:7" x14ac:dyDescent="0.2">
      <c r="A745" s="165">
        <v>17</v>
      </c>
      <c r="B745" s="166"/>
      <c r="C745" s="252" t="s">
        <v>972</v>
      </c>
      <c r="D745" s="168" t="s">
        <v>95</v>
      </c>
      <c r="E745" s="248">
        <v>31</v>
      </c>
      <c r="F745" s="248"/>
      <c r="G745" s="170">
        <f t="shared" si="44"/>
        <v>0</v>
      </c>
    </row>
    <row r="746" spans="1:7" x14ac:dyDescent="0.2">
      <c r="A746" s="165">
        <v>18</v>
      </c>
      <c r="B746" s="166"/>
      <c r="C746" s="252" t="s">
        <v>973</v>
      </c>
      <c r="D746" s="168" t="s">
        <v>95</v>
      </c>
      <c r="E746" s="197">
        <v>13</v>
      </c>
      <c r="F746" s="197"/>
      <c r="G746" s="170">
        <f t="shared" si="44"/>
        <v>0</v>
      </c>
    </row>
    <row r="747" spans="1:7" x14ac:dyDescent="0.2">
      <c r="A747" s="172"/>
      <c r="B747" s="173" t="s">
        <v>70</v>
      </c>
      <c r="C747" s="174" t="str">
        <f>CONCATENATE(B735," ",C735)</f>
        <v>8 Jističe</v>
      </c>
      <c r="D747" s="175"/>
      <c r="E747" s="176"/>
      <c r="F747" s="177"/>
      <c r="G747" s="178">
        <f>SUM(G736:G746)</f>
        <v>0</v>
      </c>
    </row>
    <row r="748" spans="1:7" x14ac:dyDescent="0.2">
      <c r="A748" s="172"/>
      <c r="B748" s="289" t="s">
        <v>70</v>
      </c>
      <c r="C748" s="290" t="s">
        <v>848</v>
      </c>
      <c r="D748" s="175"/>
      <c r="E748" s="176"/>
      <c r="F748" s="177"/>
      <c r="G748" s="178">
        <f>SUM(G747,G734,G727,G700,G685,G654,G633,G615)</f>
        <v>0</v>
      </c>
    </row>
    <row r="750" spans="1:7" ht="13.5" thickBot="1" x14ac:dyDescent="0.25"/>
    <row r="751" spans="1:7" ht="13.5" thickTop="1" x14ac:dyDescent="0.2">
      <c r="A751" s="304" t="s">
        <v>47</v>
      </c>
      <c r="B751" s="305"/>
      <c r="C751" s="95" t="s">
        <v>96</v>
      </c>
      <c r="D751" s="146"/>
      <c r="E751" s="147" t="s">
        <v>60</v>
      </c>
      <c r="F751" s="148"/>
      <c r="G751" s="149"/>
    </row>
    <row r="752" spans="1:7" ht="13.5" thickBot="1" x14ac:dyDescent="0.25">
      <c r="A752" s="320" t="s">
        <v>49</v>
      </c>
      <c r="B752" s="307"/>
      <c r="C752" s="101" t="s">
        <v>846</v>
      </c>
      <c r="D752" s="150"/>
      <c r="E752" s="324" t="s">
        <v>1300</v>
      </c>
      <c r="F752" s="325"/>
      <c r="G752" s="326"/>
    </row>
    <row r="753" spans="1:7" ht="13.5" thickTop="1" x14ac:dyDescent="0.2">
      <c r="A753" s="151"/>
      <c r="B753" s="142"/>
      <c r="C753" s="142"/>
      <c r="D753" s="142"/>
      <c r="E753" s="152"/>
      <c r="F753" s="142"/>
      <c r="G753" s="153"/>
    </row>
    <row r="754" spans="1:7" x14ac:dyDescent="0.2">
      <c r="A754" s="154" t="s">
        <v>61</v>
      </c>
      <c r="B754" s="155" t="s">
        <v>62</v>
      </c>
      <c r="C754" s="155" t="s">
        <v>63</v>
      </c>
      <c r="D754" s="155" t="s">
        <v>64</v>
      </c>
      <c r="E754" s="156" t="s">
        <v>65</v>
      </c>
      <c r="F754" s="155" t="s">
        <v>66</v>
      </c>
      <c r="G754" s="157" t="s">
        <v>67</v>
      </c>
    </row>
    <row r="755" spans="1:7" x14ac:dyDescent="0.2">
      <c r="A755" s="183"/>
      <c r="B755" s="184"/>
      <c r="C755" s="185"/>
      <c r="D755" s="185"/>
      <c r="E755" s="186"/>
      <c r="F755" s="185"/>
      <c r="G755" s="155"/>
    </row>
    <row r="756" spans="1:7" x14ac:dyDescent="0.2">
      <c r="A756" s="158" t="s">
        <v>68</v>
      </c>
      <c r="B756" s="159" t="s">
        <v>69</v>
      </c>
      <c r="C756" s="190" t="s">
        <v>974</v>
      </c>
      <c r="D756" s="160"/>
      <c r="E756" s="161"/>
      <c r="F756" s="161"/>
      <c r="G756" s="162"/>
    </row>
    <row r="757" spans="1:7" ht="22.5" x14ac:dyDescent="0.2">
      <c r="A757" s="165">
        <v>1</v>
      </c>
      <c r="B757" s="198"/>
      <c r="C757" s="247" t="s">
        <v>975</v>
      </c>
      <c r="D757" s="239" t="s">
        <v>95</v>
      </c>
      <c r="E757" s="198">
        <v>1</v>
      </c>
      <c r="F757" s="256"/>
      <c r="G757" s="170">
        <f>E757*F757</f>
        <v>0</v>
      </c>
    </row>
    <row r="758" spans="1:7" ht="22.5" x14ac:dyDescent="0.2">
      <c r="A758" s="165">
        <v>2</v>
      </c>
      <c r="B758" s="198"/>
      <c r="C758" s="247" t="s">
        <v>976</v>
      </c>
      <c r="D758" s="239" t="s">
        <v>95</v>
      </c>
      <c r="E758" s="198">
        <v>2</v>
      </c>
      <c r="F758" s="256"/>
      <c r="G758" s="170">
        <f t="shared" ref="G758:G768" si="45">E758*F758</f>
        <v>0</v>
      </c>
    </row>
    <row r="759" spans="1:7" ht="33.75" x14ac:dyDescent="0.2">
      <c r="A759" s="165">
        <v>3</v>
      </c>
      <c r="B759" s="198"/>
      <c r="C759" s="247" t="s">
        <v>977</v>
      </c>
      <c r="D759" s="239" t="s">
        <v>95</v>
      </c>
      <c r="E759" s="198">
        <v>2</v>
      </c>
      <c r="F759" s="256"/>
      <c r="G759" s="170">
        <f t="shared" si="45"/>
        <v>0</v>
      </c>
    </row>
    <row r="760" spans="1:7" ht="45" x14ac:dyDescent="0.2">
      <c r="A760" s="165">
        <v>4</v>
      </c>
      <c r="B760" s="198"/>
      <c r="C760" s="247" t="s">
        <v>978</v>
      </c>
      <c r="D760" s="239" t="s">
        <v>95</v>
      </c>
      <c r="E760" s="198">
        <v>1</v>
      </c>
      <c r="F760" s="256"/>
      <c r="G760" s="170">
        <f t="shared" si="45"/>
        <v>0</v>
      </c>
    </row>
    <row r="761" spans="1:7" ht="22.5" x14ac:dyDescent="0.2">
      <c r="A761" s="165">
        <v>5</v>
      </c>
      <c r="B761" s="198"/>
      <c r="C761" s="257" t="s">
        <v>979</v>
      </c>
      <c r="D761" s="239" t="s">
        <v>95</v>
      </c>
      <c r="E761" s="198">
        <v>4</v>
      </c>
      <c r="F761" s="256"/>
      <c r="G761" s="170">
        <f t="shared" si="45"/>
        <v>0</v>
      </c>
    </row>
    <row r="762" spans="1:7" ht="22.5" x14ac:dyDescent="0.2">
      <c r="A762" s="165">
        <v>6</v>
      </c>
      <c r="B762" s="198"/>
      <c r="C762" s="247" t="s">
        <v>980</v>
      </c>
      <c r="D762" s="239" t="s">
        <v>95</v>
      </c>
      <c r="E762" s="198">
        <v>2</v>
      </c>
      <c r="F762" s="256"/>
      <c r="G762" s="170">
        <f t="shared" si="45"/>
        <v>0</v>
      </c>
    </row>
    <row r="763" spans="1:7" x14ac:dyDescent="0.2">
      <c r="A763" s="165">
        <v>7</v>
      </c>
      <c r="B763" s="198"/>
      <c r="C763" s="258" t="s">
        <v>981</v>
      </c>
      <c r="D763" s="239" t="s">
        <v>95</v>
      </c>
      <c r="E763" s="198">
        <v>5</v>
      </c>
      <c r="F763" s="256"/>
      <c r="G763" s="170">
        <f t="shared" si="45"/>
        <v>0</v>
      </c>
    </row>
    <row r="764" spans="1:7" x14ac:dyDescent="0.2">
      <c r="A764" s="165">
        <v>8</v>
      </c>
      <c r="B764" s="198"/>
      <c r="C764" s="258" t="s">
        <v>982</v>
      </c>
      <c r="D764" s="239" t="s">
        <v>95</v>
      </c>
      <c r="E764" s="198">
        <v>5</v>
      </c>
      <c r="F764" s="256"/>
      <c r="G764" s="170">
        <f t="shared" si="45"/>
        <v>0</v>
      </c>
    </row>
    <row r="765" spans="1:7" x14ac:dyDescent="0.2">
      <c r="A765" s="165">
        <v>9</v>
      </c>
      <c r="B765" s="198"/>
      <c r="C765" s="258" t="s">
        <v>983</v>
      </c>
      <c r="D765" s="239" t="s">
        <v>95</v>
      </c>
      <c r="E765" s="198">
        <v>15</v>
      </c>
      <c r="F765" s="256"/>
      <c r="G765" s="170">
        <f t="shared" si="45"/>
        <v>0</v>
      </c>
    </row>
    <row r="766" spans="1:7" x14ac:dyDescent="0.2">
      <c r="A766" s="165">
        <v>10</v>
      </c>
      <c r="B766" s="198"/>
      <c r="C766" s="247" t="s">
        <v>984</v>
      </c>
      <c r="D766" s="239" t="s">
        <v>95</v>
      </c>
      <c r="E766" s="198">
        <v>125</v>
      </c>
      <c r="F766" s="256"/>
      <c r="G766" s="170">
        <f t="shared" si="45"/>
        <v>0</v>
      </c>
    </row>
    <row r="767" spans="1:7" x14ac:dyDescent="0.2">
      <c r="A767" s="165">
        <v>11</v>
      </c>
      <c r="B767" s="198"/>
      <c r="C767" s="258" t="s">
        <v>985</v>
      </c>
      <c r="D767" s="239" t="s">
        <v>95</v>
      </c>
      <c r="E767" s="198">
        <v>30</v>
      </c>
      <c r="F767" s="256"/>
      <c r="G767" s="170">
        <f t="shared" si="45"/>
        <v>0</v>
      </c>
    </row>
    <row r="768" spans="1:7" ht="22.5" x14ac:dyDescent="0.2">
      <c r="A768" s="165">
        <v>12</v>
      </c>
      <c r="B768" s="198"/>
      <c r="C768" s="258" t="s">
        <v>986</v>
      </c>
      <c r="D768" s="239" t="s">
        <v>95</v>
      </c>
      <c r="E768" s="198">
        <v>22</v>
      </c>
      <c r="F768" s="256"/>
      <c r="G768" s="170">
        <f t="shared" si="45"/>
        <v>0</v>
      </c>
    </row>
    <row r="769" spans="1:7" x14ac:dyDescent="0.2">
      <c r="A769" s="172"/>
      <c r="B769" s="173" t="s">
        <v>70</v>
      </c>
      <c r="C769" s="174" t="str">
        <f>CONCATENATE(B756," ",C756)</f>
        <v>1 Technologie SK</v>
      </c>
      <c r="D769" s="175"/>
      <c r="E769" s="176"/>
      <c r="F769" s="177"/>
      <c r="G769" s="178">
        <f>SUM(G756:G768)</f>
        <v>0</v>
      </c>
    </row>
    <row r="770" spans="1:7" x14ac:dyDescent="0.2">
      <c r="A770" s="158" t="s">
        <v>68</v>
      </c>
      <c r="B770" s="159" t="s">
        <v>119</v>
      </c>
      <c r="C770" s="190" t="s">
        <v>987</v>
      </c>
      <c r="D770" s="160"/>
      <c r="E770" s="161"/>
      <c r="F770" s="161"/>
      <c r="G770" s="162"/>
    </row>
    <row r="771" spans="1:7" ht="168.75" x14ac:dyDescent="0.2">
      <c r="A771" s="165">
        <v>1</v>
      </c>
      <c r="B771" s="198"/>
      <c r="C771" s="247" t="s">
        <v>988</v>
      </c>
      <c r="D771" s="239" t="s">
        <v>95</v>
      </c>
      <c r="E771" s="256">
        <v>1</v>
      </c>
      <c r="F771" s="256"/>
      <c r="G771" s="170">
        <f t="shared" ref="G771:G785" si="46">E771*F771</f>
        <v>0</v>
      </c>
    </row>
    <row r="772" spans="1:7" ht="22.5" x14ac:dyDescent="0.2">
      <c r="A772" s="165">
        <v>2</v>
      </c>
      <c r="B772" s="198"/>
      <c r="C772" s="247" t="s">
        <v>989</v>
      </c>
      <c r="D772" s="239"/>
      <c r="E772" s="198">
        <v>1</v>
      </c>
      <c r="F772" s="256"/>
      <c r="G772" s="170">
        <f t="shared" si="46"/>
        <v>0</v>
      </c>
    </row>
    <row r="773" spans="1:7" x14ac:dyDescent="0.2">
      <c r="A773" s="165">
        <v>3</v>
      </c>
      <c r="B773" s="198"/>
      <c r="C773" s="247" t="s">
        <v>990</v>
      </c>
      <c r="D773" s="239" t="s">
        <v>95</v>
      </c>
      <c r="E773" s="198">
        <v>1</v>
      </c>
      <c r="F773" s="256"/>
      <c r="G773" s="170">
        <f t="shared" si="46"/>
        <v>0</v>
      </c>
    </row>
    <row r="774" spans="1:7" x14ac:dyDescent="0.2">
      <c r="A774" s="165">
        <v>4</v>
      </c>
      <c r="B774" s="198"/>
      <c r="C774" s="247" t="s">
        <v>991</v>
      </c>
      <c r="D774" s="239" t="s">
        <v>95</v>
      </c>
      <c r="E774" s="198">
        <v>5</v>
      </c>
      <c r="F774" s="256"/>
      <c r="G774" s="170">
        <f t="shared" si="46"/>
        <v>0</v>
      </c>
    </row>
    <row r="775" spans="1:7" ht="33.75" x14ac:dyDescent="0.2">
      <c r="A775" s="165">
        <v>5</v>
      </c>
      <c r="B775" s="198"/>
      <c r="C775" s="258" t="s">
        <v>992</v>
      </c>
      <c r="D775" s="239" t="s">
        <v>95</v>
      </c>
      <c r="E775" s="198">
        <v>1</v>
      </c>
      <c r="F775" s="256"/>
      <c r="G775" s="170">
        <f t="shared" si="46"/>
        <v>0</v>
      </c>
    </row>
    <row r="776" spans="1:7" ht="33.75" x14ac:dyDescent="0.2">
      <c r="A776" s="165">
        <v>6</v>
      </c>
      <c r="B776" s="198"/>
      <c r="C776" s="258" t="s">
        <v>993</v>
      </c>
      <c r="D776" s="239" t="s">
        <v>95</v>
      </c>
      <c r="E776" s="198">
        <v>1</v>
      </c>
      <c r="F776" s="256"/>
      <c r="G776" s="170">
        <f t="shared" si="46"/>
        <v>0</v>
      </c>
    </row>
    <row r="777" spans="1:7" ht="22.5" x14ac:dyDescent="0.2">
      <c r="A777" s="165">
        <v>7</v>
      </c>
      <c r="B777" s="198"/>
      <c r="C777" s="258" t="s">
        <v>994</v>
      </c>
      <c r="D777" s="239" t="s">
        <v>95</v>
      </c>
      <c r="E777" s="198">
        <v>1</v>
      </c>
      <c r="F777" s="256"/>
      <c r="G777" s="170">
        <f t="shared" si="46"/>
        <v>0</v>
      </c>
    </row>
    <row r="778" spans="1:7" ht="22.5" x14ac:dyDescent="0.2">
      <c r="A778" s="165">
        <v>8</v>
      </c>
      <c r="B778" s="198"/>
      <c r="C778" s="258" t="s">
        <v>995</v>
      </c>
      <c r="D778" s="239" t="s">
        <v>95</v>
      </c>
      <c r="E778" s="198">
        <v>2</v>
      </c>
      <c r="F778" s="256"/>
      <c r="G778" s="170">
        <f t="shared" si="46"/>
        <v>0</v>
      </c>
    </row>
    <row r="779" spans="1:7" ht="22.5" x14ac:dyDescent="0.2">
      <c r="A779" s="165">
        <v>9</v>
      </c>
      <c r="B779" s="198"/>
      <c r="C779" s="258" t="s">
        <v>996</v>
      </c>
      <c r="D779" s="239" t="s">
        <v>95</v>
      </c>
      <c r="E779" s="198">
        <v>14</v>
      </c>
      <c r="F779" s="256"/>
      <c r="G779" s="170">
        <f t="shared" si="46"/>
        <v>0</v>
      </c>
    </row>
    <row r="780" spans="1:7" ht="22.5" x14ac:dyDescent="0.2">
      <c r="A780" s="165">
        <v>10</v>
      </c>
      <c r="B780" s="198"/>
      <c r="C780" s="258" t="s">
        <v>997</v>
      </c>
      <c r="D780" s="239" t="s">
        <v>95</v>
      </c>
      <c r="E780" s="198">
        <v>1</v>
      </c>
      <c r="F780" s="256"/>
      <c r="G780" s="170">
        <f t="shared" si="46"/>
        <v>0</v>
      </c>
    </row>
    <row r="781" spans="1:7" x14ac:dyDescent="0.2">
      <c r="A781" s="165">
        <v>11</v>
      </c>
      <c r="B781" s="198"/>
      <c r="C781" s="258" t="s">
        <v>998</v>
      </c>
      <c r="D781" s="239" t="s">
        <v>95</v>
      </c>
      <c r="E781" s="198">
        <v>1</v>
      </c>
      <c r="F781" s="256"/>
      <c r="G781" s="170">
        <f t="shared" si="46"/>
        <v>0</v>
      </c>
    </row>
    <row r="782" spans="1:7" ht="45" x14ac:dyDescent="0.2">
      <c r="A782" s="165">
        <v>12</v>
      </c>
      <c r="B782" s="198"/>
      <c r="C782" s="258" t="s">
        <v>999</v>
      </c>
      <c r="D782" s="239" t="s">
        <v>95</v>
      </c>
      <c r="E782" s="198">
        <v>1</v>
      </c>
      <c r="F782" s="256"/>
      <c r="G782" s="170">
        <f t="shared" si="46"/>
        <v>0</v>
      </c>
    </row>
    <row r="783" spans="1:7" x14ac:dyDescent="0.2">
      <c r="A783" s="165">
        <v>13</v>
      </c>
      <c r="B783" s="198"/>
      <c r="C783" s="258" t="s">
        <v>1000</v>
      </c>
      <c r="D783" s="239" t="s">
        <v>95</v>
      </c>
      <c r="E783" s="198">
        <v>1</v>
      </c>
      <c r="F783" s="256"/>
      <c r="G783" s="170">
        <f t="shared" si="46"/>
        <v>0</v>
      </c>
    </row>
    <row r="784" spans="1:7" x14ac:dyDescent="0.2">
      <c r="A784" s="165">
        <v>14</v>
      </c>
      <c r="B784" s="198"/>
      <c r="C784" s="258" t="s">
        <v>1001</v>
      </c>
      <c r="D784" s="239" t="s">
        <v>95</v>
      </c>
      <c r="E784" s="198">
        <v>1</v>
      </c>
      <c r="F784" s="256"/>
      <c r="G784" s="170">
        <f t="shared" si="46"/>
        <v>0</v>
      </c>
    </row>
    <row r="785" spans="1:7" x14ac:dyDescent="0.2">
      <c r="A785" s="165">
        <v>15</v>
      </c>
      <c r="B785" s="198"/>
      <c r="C785" s="258" t="s">
        <v>1002</v>
      </c>
      <c r="D785" s="239" t="s">
        <v>95</v>
      </c>
      <c r="E785" s="198">
        <v>1</v>
      </c>
      <c r="F785" s="256"/>
      <c r="G785" s="170">
        <f t="shared" si="46"/>
        <v>0</v>
      </c>
    </row>
    <row r="786" spans="1:7" x14ac:dyDescent="0.2">
      <c r="A786" s="172"/>
      <c r="B786" s="173" t="s">
        <v>70</v>
      </c>
      <c r="C786" s="174" t="str">
        <f>CONCATENATE(B770," ",C770)</f>
        <v>2 Technolocie ERO</v>
      </c>
      <c r="D786" s="175"/>
      <c r="E786" s="176"/>
      <c r="F786" s="177"/>
      <c r="G786" s="178">
        <f>SUM(G770:G785)</f>
        <v>0</v>
      </c>
    </row>
    <row r="787" spans="1:7" x14ac:dyDescent="0.2">
      <c r="A787" s="158" t="s">
        <v>68</v>
      </c>
      <c r="B787" s="159" t="s">
        <v>75</v>
      </c>
      <c r="C787" s="190" t="s">
        <v>1003</v>
      </c>
      <c r="D787" s="160"/>
      <c r="E787" s="161"/>
      <c r="F787" s="161"/>
      <c r="G787" s="162"/>
    </row>
    <row r="788" spans="1:7" ht="123.75" x14ac:dyDescent="0.2">
      <c r="A788" s="187">
        <v>1</v>
      </c>
      <c r="B788" s="198"/>
      <c r="C788" s="247" t="s">
        <v>1004</v>
      </c>
      <c r="D788" s="239" t="s">
        <v>95</v>
      </c>
      <c r="E788" s="198">
        <v>2</v>
      </c>
      <c r="F788" s="256"/>
      <c r="G788" s="170">
        <f t="shared" ref="G788:G792" si="47">E788*F788</f>
        <v>0</v>
      </c>
    </row>
    <row r="789" spans="1:7" ht="123.75" x14ac:dyDescent="0.2">
      <c r="A789" s="187">
        <v>2</v>
      </c>
      <c r="B789" s="198"/>
      <c r="C789" s="247" t="s">
        <v>1005</v>
      </c>
      <c r="D789" s="239" t="s">
        <v>95</v>
      </c>
      <c r="E789" s="198">
        <v>1</v>
      </c>
      <c r="F789" s="256"/>
      <c r="G789" s="170">
        <f t="shared" si="47"/>
        <v>0</v>
      </c>
    </row>
    <row r="790" spans="1:7" x14ac:dyDescent="0.2">
      <c r="A790" s="187">
        <v>3</v>
      </c>
      <c r="B790" s="198"/>
      <c r="C790" s="247" t="s">
        <v>1006</v>
      </c>
      <c r="D790" s="239" t="s">
        <v>95</v>
      </c>
      <c r="E790" s="198">
        <v>3</v>
      </c>
      <c r="F790" s="259"/>
      <c r="G790" s="170">
        <f t="shared" si="47"/>
        <v>0</v>
      </c>
    </row>
    <row r="791" spans="1:7" x14ac:dyDescent="0.2">
      <c r="A791" s="187">
        <v>4</v>
      </c>
      <c r="B791" s="198"/>
      <c r="C791" s="247" t="s">
        <v>1007</v>
      </c>
      <c r="D791" s="239" t="s">
        <v>95</v>
      </c>
      <c r="E791" s="198">
        <v>3</v>
      </c>
      <c r="F791" s="259"/>
      <c r="G791" s="170">
        <f t="shared" si="47"/>
        <v>0</v>
      </c>
    </row>
    <row r="792" spans="1:7" x14ac:dyDescent="0.2">
      <c r="A792" s="187">
        <v>5</v>
      </c>
      <c r="B792" s="198"/>
      <c r="C792" s="247" t="s">
        <v>1008</v>
      </c>
      <c r="D792" s="239" t="s">
        <v>95</v>
      </c>
      <c r="E792" s="198">
        <v>1</v>
      </c>
      <c r="F792" s="259"/>
      <c r="G792" s="170">
        <f t="shared" si="47"/>
        <v>0</v>
      </c>
    </row>
    <row r="793" spans="1:7" x14ac:dyDescent="0.2">
      <c r="A793" s="172"/>
      <c r="B793" s="173" t="s">
        <v>70</v>
      </c>
      <c r="C793" s="174" t="str">
        <f>CONCATENATE(B787," ",C787)</f>
        <v>3 Technologie ŠZ</v>
      </c>
      <c r="D793" s="175"/>
      <c r="E793" s="176"/>
      <c r="F793" s="177"/>
      <c r="G793" s="178">
        <f>SUM(G788:G792)</f>
        <v>0</v>
      </c>
    </row>
    <row r="794" spans="1:7" x14ac:dyDescent="0.2">
      <c r="A794" s="158" t="s">
        <v>68</v>
      </c>
      <c r="B794" s="159" t="s">
        <v>78</v>
      </c>
      <c r="C794" s="190" t="s">
        <v>1009</v>
      </c>
      <c r="D794" s="160"/>
      <c r="E794" s="161"/>
      <c r="F794" s="161"/>
      <c r="G794" s="162"/>
    </row>
    <row r="795" spans="1:7" x14ac:dyDescent="0.2">
      <c r="A795" s="165">
        <v>1</v>
      </c>
      <c r="B795" s="198"/>
      <c r="C795" s="247" t="s">
        <v>1010</v>
      </c>
      <c r="D795" s="239" t="s">
        <v>95</v>
      </c>
      <c r="E795" s="198">
        <v>1</v>
      </c>
      <c r="F795" s="259"/>
      <c r="G795" s="170">
        <f t="shared" ref="G795:G805" si="48">E795*F795</f>
        <v>0</v>
      </c>
    </row>
    <row r="796" spans="1:7" x14ac:dyDescent="0.2">
      <c r="A796" s="165">
        <v>2</v>
      </c>
      <c r="B796" s="198"/>
      <c r="C796" s="247" t="s">
        <v>1011</v>
      </c>
      <c r="D796" s="239" t="s">
        <v>95</v>
      </c>
      <c r="E796" s="198">
        <v>1</v>
      </c>
      <c r="F796" s="259"/>
      <c r="G796" s="170">
        <f t="shared" si="48"/>
        <v>0</v>
      </c>
    </row>
    <row r="797" spans="1:7" x14ac:dyDescent="0.2">
      <c r="A797" s="165">
        <v>3</v>
      </c>
      <c r="B797" s="198"/>
      <c r="C797" s="247" t="s">
        <v>1012</v>
      </c>
      <c r="D797" s="239" t="s">
        <v>95</v>
      </c>
      <c r="E797" s="198">
        <v>6</v>
      </c>
      <c r="F797" s="259"/>
      <c r="G797" s="170">
        <f t="shared" si="48"/>
        <v>0</v>
      </c>
    </row>
    <row r="798" spans="1:7" x14ac:dyDescent="0.2">
      <c r="A798" s="165">
        <v>4</v>
      </c>
      <c r="B798" s="198"/>
      <c r="C798" s="247" t="s">
        <v>1013</v>
      </c>
      <c r="D798" s="239" t="s">
        <v>95</v>
      </c>
      <c r="E798" s="198">
        <v>8</v>
      </c>
      <c r="F798" s="259"/>
      <c r="G798" s="170">
        <f t="shared" si="48"/>
        <v>0</v>
      </c>
    </row>
    <row r="799" spans="1:7" x14ac:dyDescent="0.2">
      <c r="A799" s="165">
        <v>5</v>
      </c>
      <c r="B799" s="198"/>
      <c r="C799" s="247" t="s">
        <v>1014</v>
      </c>
      <c r="D799" s="239" t="s">
        <v>95</v>
      </c>
      <c r="E799" s="198">
        <v>6</v>
      </c>
      <c r="F799" s="259"/>
      <c r="G799" s="170">
        <f t="shared" si="48"/>
        <v>0</v>
      </c>
    </row>
    <row r="800" spans="1:7" x14ac:dyDescent="0.2">
      <c r="A800" s="165">
        <v>6</v>
      </c>
      <c r="B800" s="198"/>
      <c r="C800" s="247" t="s">
        <v>1015</v>
      </c>
      <c r="D800" s="239" t="s">
        <v>95</v>
      </c>
      <c r="E800" s="198">
        <v>1</v>
      </c>
      <c r="F800" s="259"/>
      <c r="G800" s="170">
        <f t="shared" si="48"/>
        <v>0</v>
      </c>
    </row>
    <row r="801" spans="1:7" x14ac:dyDescent="0.2">
      <c r="A801" s="165">
        <v>7</v>
      </c>
      <c r="B801" s="198"/>
      <c r="C801" s="247" t="s">
        <v>1016</v>
      </c>
      <c r="D801" s="239" t="s">
        <v>95</v>
      </c>
      <c r="E801" s="198">
        <v>1</v>
      </c>
      <c r="F801" s="259"/>
      <c r="G801" s="170">
        <f t="shared" si="48"/>
        <v>0</v>
      </c>
    </row>
    <row r="802" spans="1:7" x14ac:dyDescent="0.2">
      <c r="A802" s="165">
        <v>8</v>
      </c>
      <c r="B802" s="198"/>
      <c r="C802" s="247" t="s">
        <v>1017</v>
      </c>
      <c r="D802" s="239" t="s">
        <v>95</v>
      </c>
      <c r="E802" s="198">
        <v>1</v>
      </c>
      <c r="F802" s="259"/>
      <c r="G802" s="170">
        <f t="shared" si="48"/>
        <v>0</v>
      </c>
    </row>
    <row r="803" spans="1:7" x14ac:dyDescent="0.2">
      <c r="A803" s="165">
        <v>9</v>
      </c>
      <c r="B803" s="198"/>
      <c r="C803" s="258" t="s">
        <v>1018</v>
      </c>
      <c r="D803" s="239" t="s">
        <v>95</v>
      </c>
      <c r="E803" s="198">
        <v>1</v>
      </c>
      <c r="F803" s="259"/>
      <c r="G803" s="170">
        <f t="shared" si="48"/>
        <v>0</v>
      </c>
    </row>
    <row r="804" spans="1:7" x14ac:dyDescent="0.2">
      <c r="A804" s="165">
        <v>10</v>
      </c>
      <c r="B804" s="198"/>
      <c r="C804" s="258" t="s">
        <v>1019</v>
      </c>
      <c r="D804" s="239" t="s">
        <v>95</v>
      </c>
      <c r="E804" s="198">
        <v>1</v>
      </c>
      <c r="F804" s="259"/>
      <c r="G804" s="170">
        <f t="shared" si="48"/>
        <v>0</v>
      </c>
    </row>
    <row r="805" spans="1:7" x14ac:dyDescent="0.2">
      <c r="A805" s="165">
        <v>11</v>
      </c>
      <c r="B805" s="198"/>
      <c r="C805" s="258" t="s">
        <v>1020</v>
      </c>
      <c r="D805" s="239" t="s">
        <v>95</v>
      </c>
      <c r="E805" s="198">
        <v>1</v>
      </c>
      <c r="F805" s="259"/>
      <c r="G805" s="170">
        <f t="shared" si="48"/>
        <v>0</v>
      </c>
    </row>
    <row r="806" spans="1:7" x14ac:dyDescent="0.2">
      <c r="A806" s="172"/>
      <c r="B806" s="173" t="s">
        <v>70</v>
      </c>
      <c r="C806" s="174" t="str">
        <f>CONCATENATE(B794," ",C794)</f>
        <v>4 Technologie PTU</v>
      </c>
      <c r="D806" s="175"/>
      <c r="E806" s="176"/>
      <c r="F806" s="177"/>
      <c r="G806" s="178">
        <f>SUM(G795:G805)</f>
        <v>0</v>
      </c>
    </row>
    <row r="807" spans="1:7" x14ac:dyDescent="0.2">
      <c r="A807" s="158" t="s">
        <v>68</v>
      </c>
      <c r="B807" s="159" t="s">
        <v>146</v>
      </c>
      <c r="C807" s="190" t="s">
        <v>1021</v>
      </c>
      <c r="D807" s="160"/>
      <c r="E807" s="161"/>
      <c r="F807" s="161"/>
      <c r="G807" s="162"/>
    </row>
    <row r="808" spans="1:7" ht="56.25" x14ac:dyDescent="0.2">
      <c r="A808" s="188">
        <v>1</v>
      </c>
      <c r="B808" s="198"/>
      <c r="C808" s="260" t="s">
        <v>1022</v>
      </c>
      <c r="D808" s="239" t="s">
        <v>95</v>
      </c>
      <c r="E808" s="198">
        <v>1</v>
      </c>
      <c r="F808" s="261"/>
      <c r="G808" s="170">
        <f t="shared" ref="G808:G822" si="49">E808*F808</f>
        <v>0</v>
      </c>
    </row>
    <row r="809" spans="1:7" ht="56.25" x14ac:dyDescent="0.2">
      <c r="A809" s="189">
        <v>2</v>
      </c>
      <c r="B809" s="198"/>
      <c r="C809" s="260" t="s">
        <v>1023</v>
      </c>
      <c r="D809" s="239" t="s">
        <v>95</v>
      </c>
      <c r="E809" s="198">
        <v>1</v>
      </c>
      <c r="F809" s="261"/>
      <c r="G809" s="170">
        <f t="shared" si="49"/>
        <v>0</v>
      </c>
    </row>
    <row r="810" spans="1:7" x14ac:dyDescent="0.2">
      <c r="A810" s="189">
        <v>3</v>
      </c>
      <c r="B810" s="198"/>
      <c r="C810" s="260" t="s">
        <v>1024</v>
      </c>
      <c r="D810" s="239" t="s">
        <v>95</v>
      </c>
      <c r="E810" s="198">
        <v>2</v>
      </c>
      <c r="F810" s="261"/>
      <c r="G810" s="170">
        <f t="shared" si="49"/>
        <v>0</v>
      </c>
    </row>
    <row r="811" spans="1:7" x14ac:dyDescent="0.2">
      <c r="A811" s="189">
        <v>4</v>
      </c>
      <c r="B811" s="198"/>
      <c r="C811" s="260" t="s">
        <v>1025</v>
      </c>
      <c r="D811" s="239" t="s">
        <v>95</v>
      </c>
      <c r="E811" s="198">
        <v>2</v>
      </c>
      <c r="F811" s="261"/>
      <c r="G811" s="170">
        <f t="shared" si="49"/>
        <v>0</v>
      </c>
    </row>
    <row r="812" spans="1:7" x14ac:dyDescent="0.2">
      <c r="A812" s="189">
        <v>5</v>
      </c>
      <c r="B812" s="198"/>
      <c r="C812" s="262" t="s">
        <v>1026</v>
      </c>
      <c r="D812" s="239" t="s">
        <v>95</v>
      </c>
      <c r="E812" s="198">
        <v>1</v>
      </c>
      <c r="F812" s="261"/>
      <c r="G812" s="170">
        <f t="shared" si="49"/>
        <v>0</v>
      </c>
    </row>
    <row r="813" spans="1:7" ht="22.5" x14ac:dyDescent="0.2">
      <c r="A813" s="189">
        <v>6</v>
      </c>
      <c r="B813" s="198"/>
      <c r="C813" s="260" t="s">
        <v>1027</v>
      </c>
      <c r="D813" s="239" t="s">
        <v>95</v>
      </c>
      <c r="E813" s="198">
        <v>1</v>
      </c>
      <c r="F813" s="261"/>
      <c r="G813" s="170">
        <f t="shared" si="49"/>
        <v>0</v>
      </c>
    </row>
    <row r="814" spans="1:7" x14ac:dyDescent="0.2">
      <c r="A814" s="189">
        <v>7</v>
      </c>
      <c r="B814" s="198"/>
      <c r="C814" s="262" t="s">
        <v>1028</v>
      </c>
      <c r="D814" s="239" t="s">
        <v>95</v>
      </c>
      <c r="E814" s="198">
        <v>4</v>
      </c>
      <c r="F814" s="261"/>
      <c r="G814" s="170">
        <f t="shared" si="49"/>
        <v>0</v>
      </c>
    </row>
    <row r="815" spans="1:7" ht="33.75" x14ac:dyDescent="0.2">
      <c r="A815" s="189">
        <v>8</v>
      </c>
      <c r="B815" s="198"/>
      <c r="C815" s="262" t="s">
        <v>1029</v>
      </c>
      <c r="D815" s="239" t="s">
        <v>95</v>
      </c>
      <c r="E815" s="198">
        <v>14</v>
      </c>
      <c r="F815" s="261"/>
      <c r="G815" s="170">
        <f t="shared" si="49"/>
        <v>0</v>
      </c>
    </row>
    <row r="816" spans="1:7" ht="45" x14ac:dyDescent="0.2">
      <c r="A816" s="189">
        <v>9</v>
      </c>
      <c r="B816" s="198"/>
      <c r="C816" s="262" t="s">
        <v>1030</v>
      </c>
      <c r="D816" s="239" t="s">
        <v>95</v>
      </c>
      <c r="E816" s="198">
        <v>1</v>
      </c>
      <c r="F816" s="261"/>
      <c r="G816" s="170">
        <f t="shared" si="49"/>
        <v>0</v>
      </c>
    </row>
    <row r="817" spans="1:7" x14ac:dyDescent="0.2">
      <c r="A817" s="189">
        <v>10</v>
      </c>
      <c r="B817" s="198"/>
      <c r="C817" s="263" t="s">
        <v>1031</v>
      </c>
      <c r="D817" s="239" t="s">
        <v>95</v>
      </c>
      <c r="E817" s="198">
        <v>1</v>
      </c>
      <c r="F817" s="261"/>
      <c r="G817" s="170">
        <f t="shared" si="49"/>
        <v>0</v>
      </c>
    </row>
    <row r="818" spans="1:7" ht="33.75" x14ac:dyDescent="0.2">
      <c r="A818" s="189">
        <v>11</v>
      </c>
      <c r="B818" s="198"/>
      <c r="C818" s="264" t="s">
        <v>1032</v>
      </c>
      <c r="D818" s="239" t="s">
        <v>95</v>
      </c>
      <c r="E818" s="198">
        <v>1</v>
      </c>
      <c r="F818" s="261"/>
      <c r="G818" s="170">
        <f t="shared" si="49"/>
        <v>0</v>
      </c>
    </row>
    <row r="819" spans="1:7" ht="33.75" x14ac:dyDescent="0.2">
      <c r="A819" s="189">
        <v>12</v>
      </c>
      <c r="B819" s="198"/>
      <c r="C819" s="247" t="s">
        <v>1033</v>
      </c>
      <c r="D819" s="239" t="s">
        <v>95</v>
      </c>
      <c r="E819" s="198">
        <v>0</v>
      </c>
      <c r="F819" s="261"/>
      <c r="G819" s="170">
        <f t="shared" si="49"/>
        <v>0</v>
      </c>
    </row>
    <row r="820" spans="1:7" x14ac:dyDescent="0.2">
      <c r="A820" s="189">
        <v>13</v>
      </c>
      <c r="B820" s="198"/>
      <c r="C820" s="247" t="s">
        <v>1034</v>
      </c>
      <c r="D820" s="239" t="s">
        <v>95</v>
      </c>
      <c r="E820" s="198">
        <v>1</v>
      </c>
      <c r="F820" s="256"/>
      <c r="G820" s="170">
        <f t="shared" si="49"/>
        <v>0</v>
      </c>
    </row>
    <row r="821" spans="1:7" x14ac:dyDescent="0.2">
      <c r="A821" s="189">
        <v>14</v>
      </c>
      <c r="B821" s="198"/>
      <c r="C821" s="258" t="s">
        <v>1000</v>
      </c>
      <c r="D821" s="239" t="s">
        <v>95</v>
      </c>
      <c r="E821" s="198">
        <v>1</v>
      </c>
      <c r="F821" s="256"/>
      <c r="G821" s="170">
        <f t="shared" si="49"/>
        <v>0</v>
      </c>
    </row>
    <row r="822" spans="1:7" x14ac:dyDescent="0.2">
      <c r="A822" s="189">
        <v>15</v>
      </c>
      <c r="B822" s="198"/>
      <c r="C822" s="258" t="s">
        <v>1035</v>
      </c>
      <c r="D822" s="239" t="s">
        <v>95</v>
      </c>
      <c r="E822" s="198">
        <v>1</v>
      </c>
      <c r="F822" s="259"/>
      <c r="G822" s="170">
        <f t="shared" si="49"/>
        <v>0</v>
      </c>
    </row>
    <row r="823" spans="1:7" x14ac:dyDescent="0.2">
      <c r="A823" s="172"/>
      <c r="B823" s="173" t="s">
        <v>70</v>
      </c>
      <c r="C823" s="174" t="str">
        <f>CONCATENATE(B807," ",C807)</f>
        <v>5 Technologie PZT S</v>
      </c>
      <c r="D823" s="175"/>
      <c r="E823" s="176"/>
      <c r="F823" s="177"/>
      <c r="G823" s="178">
        <f>SUM(G807:G822)</f>
        <v>0</v>
      </c>
    </row>
    <row r="824" spans="1:7" x14ac:dyDescent="0.2">
      <c r="A824" s="158" t="s">
        <v>68</v>
      </c>
      <c r="B824" s="159" t="s">
        <v>181</v>
      </c>
      <c r="C824" s="190" t="s">
        <v>1036</v>
      </c>
      <c r="D824" s="160"/>
      <c r="E824" s="161"/>
      <c r="F824" s="161"/>
      <c r="G824" s="162"/>
    </row>
    <row r="825" spans="1:7" x14ac:dyDescent="0.2">
      <c r="A825" s="165">
        <v>1</v>
      </c>
      <c r="B825" s="198"/>
      <c r="C825" s="247" t="s">
        <v>1037</v>
      </c>
      <c r="D825" s="239" t="s">
        <v>95</v>
      </c>
      <c r="E825" s="198">
        <v>3</v>
      </c>
      <c r="F825" s="259"/>
      <c r="G825" s="170">
        <f t="shared" ref="G825:G832" si="50">E825*F825</f>
        <v>0</v>
      </c>
    </row>
    <row r="826" spans="1:7" x14ac:dyDescent="0.2">
      <c r="A826" s="165">
        <v>2</v>
      </c>
      <c r="B826" s="198"/>
      <c r="C826" s="247" t="s">
        <v>1038</v>
      </c>
      <c r="D826" s="239" t="s">
        <v>95</v>
      </c>
      <c r="E826" s="198">
        <v>3</v>
      </c>
      <c r="F826" s="259"/>
      <c r="G826" s="170">
        <f t="shared" si="50"/>
        <v>0</v>
      </c>
    </row>
    <row r="827" spans="1:7" ht="22.5" x14ac:dyDescent="0.2">
      <c r="A827" s="165">
        <v>3</v>
      </c>
      <c r="B827" s="198"/>
      <c r="C827" s="247" t="s">
        <v>1039</v>
      </c>
      <c r="D827" s="239" t="s">
        <v>95</v>
      </c>
      <c r="E827" s="198">
        <v>3</v>
      </c>
      <c r="F827" s="259"/>
      <c r="G827" s="170">
        <f t="shared" si="50"/>
        <v>0</v>
      </c>
    </row>
    <row r="828" spans="1:7" x14ac:dyDescent="0.2">
      <c r="A828" s="165">
        <v>4</v>
      </c>
      <c r="B828" s="198"/>
      <c r="C828" s="247" t="s">
        <v>1040</v>
      </c>
      <c r="D828" s="239" t="s">
        <v>95</v>
      </c>
      <c r="E828" s="198">
        <v>3</v>
      </c>
      <c r="F828" s="259"/>
      <c r="G828" s="170">
        <f t="shared" si="50"/>
        <v>0</v>
      </c>
    </row>
    <row r="829" spans="1:7" x14ac:dyDescent="0.2">
      <c r="A829" s="165">
        <v>5</v>
      </c>
      <c r="B829" s="198"/>
      <c r="C829" s="258" t="s">
        <v>1041</v>
      </c>
      <c r="D829" s="239" t="s">
        <v>95</v>
      </c>
      <c r="E829" s="198">
        <v>3</v>
      </c>
      <c r="F829" s="259"/>
      <c r="G829" s="170">
        <f t="shared" si="50"/>
        <v>0</v>
      </c>
    </row>
    <row r="830" spans="1:7" x14ac:dyDescent="0.2">
      <c r="A830" s="165">
        <v>6</v>
      </c>
      <c r="B830" s="198"/>
      <c r="C830" s="258" t="s">
        <v>1042</v>
      </c>
      <c r="D830" s="239" t="s">
        <v>95</v>
      </c>
      <c r="E830" s="198">
        <v>3</v>
      </c>
      <c r="F830" s="259"/>
      <c r="G830" s="170">
        <f t="shared" si="50"/>
        <v>0</v>
      </c>
    </row>
    <row r="831" spans="1:7" x14ac:dyDescent="0.2">
      <c r="A831" s="165">
        <v>7</v>
      </c>
      <c r="B831" s="198"/>
      <c r="C831" s="258" t="s">
        <v>1043</v>
      </c>
      <c r="D831" s="239" t="s">
        <v>95</v>
      </c>
      <c r="E831" s="198">
        <v>3</v>
      </c>
      <c r="F831" s="259"/>
      <c r="G831" s="170">
        <f t="shared" si="50"/>
        <v>0</v>
      </c>
    </row>
    <row r="832" spans="1:7" x14ac:dyDescent="0.2">
      <c r="A832" s="165">
        <v>8</v>
      </c>
      <c r="B832" s="198"/>
      <c r="C832" s="258" t="s">
        <v>1044</v>
      </c>
      <c r="D832" s="239" t="s">
        <v>95</v>
      </c>
      <c r="E832" s="198">
        <v>3</v>
      </c>
      <c r="F832" s="259"/>
      <c r="G832" s="170">
        <f t="shared" si="50"/>
        <v>0</v>
      </c>
    </row>
    <row r="833" spans="1:7" x14ac:dyDescent="0.2">
      <c r="A833" s="172"/>
      <c r="B833" s="173" t="s">
        <v>70</v>
      </c>
      <c r="C833" s="174" t="str">
        <f>CONCATENATE(B824," ",C824)</f>
        <v>6 Interaktivní tabule</v>
      </c>
      <c r="D833" s="175"/>
      <c r="E833" s="176"/>
      <c r="F833" s="177"/>
      <c r="G833" s="178">
        <f>SUM(G824:G832)</f>
        <v>0</v>
      </c>
    </row>
    <row r="834" spans="1:7" x14ac:dyDescent="0.2">
      <c r="A834" s="158" t="s">
        <v>68</v>
      </c>
      <c r="B834" s="159" t="s">
        <v>202</v>
      </c>
      <c r="C834" s="190" t="s">
        <v>1301</v>
      </c>
      <c r="D834" s="160"/>
      <c r="E834" s="161"/>
      <c r="F834" s="161"/>
      <c r="G834" s="162"/>
    </row>
    <row r="835" spans="1:7" ht="101.25" x14ac:dyDescent="0.2">
      <c r="A835" s="189">
        <v>1</v>
      </c>
      <c r="B835" s="166"/>
      <c r="C835" s="247" t="s">
        <v>1045</v>
      </c>
      <c r="D835" s="168" t="s">
        <v>95</v>
      </c>
      <c r="E835" s="169">
        <v>25</v>
      </c>
      <c r="F835" s="256"/>
      <c r="G835" s="170">
        <f t="shared" ref="G835:G837" si="51">E835*F835</f>
        <v>0</v>
      </c>
    </row>
    <row r="836" spans="1:7" ht="22.5" x14ac:dyDescent="0.2">
      <c r="A836" s="189">
        <v>2</v>
      </c>
      <c r="B836" s="166"/>
      <c r="C836" s="247" t="s">
        <v>1302</v>
      </c>
      <c r="D836" s="168" t="s">
        <v>94</v>
      </c>
      <c r="E836" s="169">
        <v>1</v>
      </c>
      <c r="F836" s="256"/>
      <c r="G836" s="170">
        <f t="shared" si="51"/>
        <v>0</v>
      </c>
    </row>
    <row r="837" spans="1:7" ht="78.75" x14ac:dyDescent="0.2">
      <c r="A837" s="189">
        <v>3</v>
      </c>
      <c r="B837" s="166"/>
      <c r="C837" s="247" t="s">
        <v>1303</v>
      </c>
      <c r="D837" s="168" t="s">
        <v>94</v>
      </c>
      <c r="E837" s="169">
        <v>1</v>
      </c>
      <c r="F837" s="256"/>
      <c r="G837" s="170">
        <f t="shared" si="51"/>
        <v>0</v>
      </c>
    </row>
    <row r="838" spans="1:7" x14ac:dyDescent="0.2">
      <c r="A838" s="172"/>
      <c r="B838" s="173" t="s">
        <v>70</v>
      </c>
      <c r="C838" s="174" t="str">
        <f>CONCATENATE(B834," ",C834)</f>
        <v>7 Vybevení počítačové učebny a server</v>
      </c>
      <c r="D838" s="175"/>
      <c r="E838" s="176"/>
      <c r="F838" s="177"/>
      <c r="G838" s="178">
        <f>SUM(G835:G837)</f>
        <v>0</v>
      </c>
    </row>
    <row r="839" spans="1:7" x14ac:dyDescent="0.2">
      <c r="A839" s="158" t="s">
        <v>68</v>
      </c>
      <c r="B839" s="159" t="s">
        <v>226</v>
      </c>
      <c r="C839" s="190" t="s">
        <v>1046</v>
      </c>
      <c r="D839" s="160"/>
      <c r="E839" s="161"/>
      <c r="F839" s="161"/>
      <c r="G839" s="162"/>
    </row>
    <row r="840" spans="1:7" x14ac:dyDescent="0.2">
      <c r="A840" s="165">
        <v>1</v>
      </c>
      <c r="B840" s="166"/>
      <c r="C840" s="247" t="s">
        <v>1047</v>
      </c>
      <c r="D840" s="168" t="s">
        <v>94</v>
      </c>
      <c r="E840" s="169">
        <v>1</v>
      </c>
      <c r="F840" s="256"/>
      <c r="G840" s="170">
        <f t="shared" ref="G840:G884" si="52">E840*F840</f>
        <v>0</v>
      </c>
    </row>
    <row r="841" spans="1:7" x14ac:dyDescent="0.2">
      <c r="A841" s="165">
        <v>2</v>
      </c>
      <c r="B841" s="166"/>
      <c r="C841" s="247" t="s">
        <v>1048</v>
      </c>
      <c r="D841" s="168" t="s">
        <v>77</v>
      </c>
      <c r="E841" s="169">
        <v>200</v>
      </c>
      <c r="F841" s="256"/>
      <c r="G841" s="170">
        <f t="shared" si="52"/>
        <v>0</v>
      </c>
    </row>
    <row r="842" spans="1:7" x14ac:dyDescent="0.2">
      <c r="A842" s="165">
        <v>3</v>
      </c>
      <c r="B842" s="166"/>
      <c r="C842" s="247" t="s">
        <v>1049</v>
      </c>
      <c r="D842" s="168" t="s">
        <v>95</v>
      </c>
      <c r="E842" s="169">
        <v>660</v>
      </c>
      <c r="F842" s="256"/>
      <c r="G842" s="170">
        <f t="shared" si="52"/>
        <v>0</v>
      </c>
    </row>
    <row r="843" spans="1:7" ht="22.5" x14ac:dyDescent="0.2">
      <c r="A843" s="165">
        <v>4</v>
      </c>
      <c r="B843" s="166"/>
      <c r="C843" s="247" t="s">
        <v>1050</v>
      </c>
      <c r="D843" s="168" t="s">
        <v>77</v>
      </c>
      <c r="E843" s="169">
        <v>25</v>
      </c>
      <c r="F843" s="256"/>
      <c r="G843" s="170">
        <f t="shared" si="52"/>
        <v>0</v>
      </c>
    </row>
    <row r="844" spans="1:7" x14ac:dyDescent="0.2">
      <c r="A844" s="165">
        <v>5</v>
      </c>
      <c r="B844" s="166"/>
      <c r="C844" s="247" t="s">
        <v>1051</v>
      </c>
      <c r="D844" s="168" t="s">
        <v>77</v>
      </c>
      <c r="E844" s="169">
        <v>500</v>
      </c>
      <c r="F844" s="256"/>
      <c r="G844" s="170">
        <f t="shared" si="52"/>
        <v>0</v>
      </c>
    </row>
    <row r="845" spans="1:7" x14ac:dyDescent="0.2">
      <c r="A845" s="165">
        <v>6</v>
      </c>
      <c r="B845" s="166"/>
      <c r="C845" s="247" t="s">
        <v>1052</v>
      </c>
      <c r="D845" s="168" t="s">
        <v>77</v>
      </c>
      <c r="E845" s="169">
        <v>10</v>
      </c>
      <c r="F845" s="256"/>
      <c r="G845" s="170">
        <f t="shared" si="52"/>
        <v>0</v>
      </c>
    </row>
    <row r="846" spans="1:7" x14ac:dyDescent="0.2">
      <c r="A846" s="165">
        <v>7</v>
      </c>
      <c r="B846" s="166"/>
      <c r="C846" s="247" t="s">
        <v>1053</v>
      </c>
      <c r="D846" s="168" t="s">
        <v>77</v>
      </c>
      <c r="E846" s="169">
        <v>2200</v>
      </c>
      <c r="F846" s="256"/>
      <c r="G846" s="170">
        <f t="shared" si="52"/>
        <v>0</v>
      </c>
    </row>
    <row r="847" spans="1:7" x14ac:dyDescent="0.2">
      <c r="A847" s="165">
        <v>8</v>
      </c>
      <c r="B847" s="166"/>
      <c r="C847" s="247" t="s">
        <v>1054</v>
      </c>
      <c r="D847" s="168" t="s">
        <v>77</v>
      </c>
      <c r="E847" s="169">
        <v>30</v>
      </c>
      <c r="F847" s="261"/>
      <c r="G847" s="170">
        <f t="shared" si="52"/>
        <v>0</v>
      </c>
    </row>
    <row r="848" spans="1:7" ht="22.5" x14ac:dyDescent="0.2">
      <c r="A848" s="165">
        <v>9</v>
      </c>
      <c r="B848" s="166"/>
      <c r="C848" s="247" t="s">
        <v>1055</v>
      </c>
      <c r="D848" s="168" t="s">
        <v>77</v>
      </c>
      <c r="E848" s="169">
        <v>29</v>
      </c>
      <c r="F848" s="261"/>
      <c r="G848" s="170">
        <f t="shared" si="52"/>
        <v>0</v>
      </c>
    </row>
    <row r="849" spans="1:7" ht="22.5" x14ac:dyDescent="0.2">
      <c r="A849" s="165">
        <v>10</v>
      </c>
      <c r="B849" s="166"/>
      <c r="C849" s="247" t="s">
        <v>1056</v>
      </c>
      <c r="D849" s="168" t="s">
        <v>77</v>
      </c>
      <c r="E849" s="169">
        <v>20</v>
      </c>
      <c r="F849" s="261"/>
      <c r="G849" s="170">
        <f t="shared" si="52"/>
        <v>0</v>
      </c>
    </row>
    <row r="850" spans="1:7" x14ac:dyDescent="0.2">
      <c r="A850" s="165">
        <v>11</v>
      </c>
      <c r="B850" s="166"/>
      <c r="C850" s="247" t="s">
        <v>1057</v>
      </c>
      <c r="D850" s="168" t="s">
        <v>77</v>
      </c>
      <c r="E850" s="169">
        <v>15</v>
      </c>
      <c r="F850" s="261"/>
      <c r="G850" s="170">
        <f t="shared" si="52"/>
        <v>0</v>
      </c>
    </row>
    <row r="851" spans="1:7" ht="22.5" x14ac:dyDescent="0.2">
      <c r="A851" s="165">
        <v>12</v>
      </c>
      <c r="B851" s="166"/>
      <c r="C851" s="247" t="s">
        <v>1058</v>
      </c>
      <c r="D851" s="168" t="s">
        <v>77</v>
      </c>
      <c r="E851" s="169">
        <v>15</v>
      </c>
      <c r="F851" s="261"/>
      <c r="G851" s="170">
        <f t="shared" si="52"/>
        <v>0</v>
      </c>
    </row>
    <row r="852" spans="1:7" ht="22.5" x14ac:dyDescent="0.2">
      <c r="A852" s="165">
        <v>13</v>
      </c>
      <c r="B852" s="166"/>
      <c r="C852" s="247" t="s">
        <v>1059</v>
      </c>
      <c r="D852" s="168" t="s">
        <v>77</v>
      </c>
      <c r="E852" s="169">
        <v>30</v>
      </c>
      <c r="F852" s="261"/>
      <c r="G852" s="170">
        <f t="shared" si="52"/>
        <v>0</v>
      </c>
    </row>
    <row r="853" spans="1:7" ht="22.5" x14ac:dyDescent="0.2">
      <c r="A853" s="165">
        <v>14</v>
      </c>
      <c r="B853" s="166"/>
      <c r="C853" s="247" t="s">
        <v>1059</v>
      </c>
      <c r="D853" s="168" t="s">
        <v>77</v>
      </c>
      <c r="E853" s="169">
        <v>80</v>
      </c>
      <c r="F853" s="261"/>
      <c r="G853" s="170">
        <f t="shared" si="52"/>
        <v>0</v>
      </c>
    </row>
    <row r="854" spans="1:7" ht="22.5" x14ac:dyDescent="0.2">
      <c r="A854" s="165">
        <v>15</v>
      </c>
      <c r="B854" s="166"/>
      <c r="C854" s="247" t="s">
        <v>1060</v>
      </c>
      <c r="D854" s="168" t="s">
        <v>77</v>
      </c>
      <c r="E854" s="169">
        <v>160</v>
      </c>
      <c r="F854" s="261"/>
      <c r="G854" s="170">
        <f t="shared" si="52"/>
        <v>0</v>
      </c>
    </row>
    <row r="855" spans="1:7" x14ac:dyDescent="0.2">
      <c r="A855" s="165">
        <v>16</v>
      </c>
      <c r="B855" s="166"/>
      <c r="C855" s="247" t="s">
        <v>1061</v>
      </c>
      <c r="D855" s="168" t="s">
        <v>77</v>
      </c>
      <c r="E855" s="169">
        <v>180</v>
      </c>
      <c r="F855" s="261"/>
      <c r="G855" s="170">
        <f t="shared" si="52"/>
        <v>0</v>
      </c>
    </row>
    <row r="856" spans="1:7" x14ac:dyDescent="0.2">
      <c r="A856" s="165">
        <v>17</v>
      </c>
      <c r="B856" s="166"/>
      <c r="C856" s="247" t="s">
        <v>1062</v>
      </c>
      <c r="D856" s="168" t="s">
        <v>94</v>
      </c>
      <c r="E856" s="169">
        <v>1</v>
      </c>
      <c r="F856" s="261"/>
      <c r="G856" s="170">
        <f t="shared" si="52"/>
        <v>0</v>
      </c>
    </row>
    <row r="857" spans="1:7" x14ac:dyDescent="0.2">
      <c r="A857" s="165"/>
      <c r="B857" s="166"/>
      <c r="C857" s="242" t="s">
        <v>1063</v>
      </c>
      <c r="D857" s="168" t="s">
        <v>95</v>
      </c>
      <c r="E857" s="169">
        <v>50</v>
      </c>
      <c r="F857" s="265"/>
      <c r="G857" s="170">
        <f t="shared" si="52"/>
        <v>0</v>
      </c>
    </row>
    <row r="858" spans="1:7" x14ac:dyDescent="0.2">
      <c r="A858" s="165"/>
      <c r="B858" s="166"/>
      <c r="C858" s="245" t="s">
        <v>1064</v>
      </c>
      <c r="D858" s="168" t="s">
        <v>95</v>
      </c>
      <c r="E858" s="169">
        <v>17</v>
      </c>
      <c r="F858" s="265"/>
      <c r="G858" s="170">
        <f t="shared" si="52"/>
        <v>0</v>
      </c>
    </row>
    <row r="859" spans="1:7" x14ac:dyDescent="0.2">
      <c r="A859" s="165"/>
      <c r="B859" s="166"/>
      <c r="C859" s="245" t="s">
        <v>1064</v>
      </c>
      <c r="D859" s="168" t="s">
        <v>95</v>
      </c>
      <c r="E859" s="169">
        <v>14</v>
      </c>
      <c r="F859" s="265"/>
      <c r="G859" s="170">
        <f t="shared" si="52"/>
        <v>0</v>
      </c>
    </row>
    <row r="860" spans="1:7" x14ac:dyDescent="0.2">
      <c r="A860" s="165"/>
      <c r="B860" s="166"/>
      <c r="C860" s="252" t="s">
        <v>1065</v>
      </c>
      <c r="D860" s="168" t="s">
        <v>95</v>
      </c>
      <c r="E860" s="169">
        <v>3</v>
      </c>
      <c r="F860" s="265"/>
      <c r="G860" s="170">
        <f t="shared" si="52"/>
        <v>0</v>
      </c>
    </row>
    <row r="861" spans="1:7" x14ac:dyDescent="0.2">
      <c r="A861" s="165"/>
      <c r="B861" s="166"/>
      <c r="C861" s="242" t="s">
        <v>1066</v>
      </c>
      <c r="D861" s="168" t="s">
        <v>95</v>
      </c>
      <c r="E861" s="169">
        <v>13</v>
      </c>
      <c r="F861" s="265"/>
      <c r="G861" s="170">
        <f t="shared" si="52"/>
        <v>0</v>
      </c>
    </row>
    <row r="862" spans="1:7" x14ac:dyDescent="0.2">
      <c r="A862" s="165"/>
      <c r="B862" s="166"/>
      <c r="C862" s="242" t="s">
        <v>1067</v>
      </c>
      <c r="D862" s="168" t="s">
        <v>95</v>
      </c>
      <c r="E862" s="169">
        <v>6</v>
      </c>
      <c r="F862" s="265"/>
      <c r="G862" s="170">
        <f t="shared" si="52"/>
        <v>0</v>
      </c>
    </row>
    <row r="863" spans="1:7" x14ac:dyDescent="0.2">
      <c r="A863" s="165"/>
      <c r="B863" s="166"/>
      <c r="C863" s="242" t="s">
        <v>1068</v>
      </c>
      <c r="D863" s="168" t="s">
        <v>95</v>
      </c>
      <c r="E863" s="169">
        <v>1</v>
      </c>
      <c r="F863" s="265"/>
      <c r="G863" s="170">
        <f t="shared" si="52"/>
        <v>0</v>
      </c>
    </row>
    <row r="864" spans="1:7" x14ac:dyDescent="0.2">
      <c r="A864" s="165"/>
      <c r="B864" s="166"/>
      <c r="C864" s="242" t="s">
        <v>1069</v>
      </c>
      <c r="D864" s="168" t="s">
        <v>95</v>
      </c>
      <c r="E864" s="169">
        <v>3</v>
      </c>
      <c r="F864" s="265"/>
      <c r="G864" s="170">
        <f t="shared" si="52"/>
        <v>0</v>
      </c>
    </row>
    <row r="865" spans="1:7" x14ac:dyDescent="0.2">
      <c r="A865" s="165"/>
      <c r="B865" s="166"/>
      <c r="C865" s="242" t="s">
        <v>1070</v>
      </c>
      <c r="D865" s="168" t="s">
        <v>95</v>
      </c>
      <c r="E865" s="169">
        <v>1</v>
      </c>
      <c r="F865" s="265"/>
      <c r="G865" s="170">
        <f t="shared" si="52"/>
        <v>0</v>
      </c>
    </row>
    <row r="866" spans="1:7" x14ac:dyDescent="0.2">
      <c r="A866" s="165"/>
      <c r="B866" s="166"/>
      <c r="C866" s="242" t="s">
        <v>1071</v>
      </c>
      <c r="D866" s="168" t="s">
        <v>95</v>
      </c>
      <c r="E866" s="169">
        <v>2</v>
      </c>
      <c r="F866" s="265"/>
      <c r="G866" s="170">
        <f t="shared" si="52"/>
        <v>0</v>
      </c>
    </row>
    <row r="867" spans="1:7" x14ac:dyDescent="0.2">
      <c r="A867" s="165"/>
      <c r="B867" s="166"/>
      <c r="C867" s="242" t="s">
        <v>1072</v>
      </c>
      <c r="D867" s="168" t="s">
        <v>95</v>
      </c>
      <c r="E867" s="169">
        <v>5</v>
      </c>
      <c r="F867" s="265"/>
      <c r="G867" s="170">
        <f t="shared" si="52"/>
        <v>0</v>
      </c>
    </row>
    <row r="868" spans="1:7" x14ac:dyDescent="0.2">
      <c r="A868" s="165"/>
      <c r="B868" s="166"/>
      <c r="C868" s="242" t="s">
        <v>1073</v>
      </c>
      <c r="D868" s="168" t="s">
        <v>95</v>
      </c>
      <c r="E868" s="169">
        <v>5</v>
      </c>
      <c r="F868" s="265"/>
      <c r="G868" s="170">
        <f t="shared" si="52"/>
        <v>0</v>
      </c>
    </row>
    <row r="869" spans="1:7" x14ac:dyDescent="0.2">
      <c r="A869" s="165"/>
      <c r="B869" s="166"/>
      <c r="C869" s="245" t="s">
        <v>1074</v>
      </c>
      <c r="D869" s="168" t="s">
        <v>95</v>
      </c>
      <c r="E869" s="169">
        <v>1</v>
      </c>
      <c r="F869" s="265"/>
      <c r="G869" s="170">
        <f t="shared" si="52"/>
        <v>0</v>
      </c>
    </row>
    <row r="870" spans="1:7" x14ac:dyDescent="0.2">
      <c r="A870" s="165"/>
      <c r="B870" s="166"/>
      <c r="C870" s="245" t="s">
        <v>1075</v>
      </c>
      <c r="D870" s="168" t="s">
        <v>95</v>
      </c>
      <c r="E870" s="169">
        <v>1</v>
      </c>
      <c r="F870" s="265"/>
      <c r="G870" s="170">
        <f t="shared" si="52"/>
        <v>0</v>
      </c>
    </row>
    <row r="871" spans="1:7" x14ac:dyDescent="0.2">
      <c r="A871" s="165"/>
      <c r="B871" s="166"/>
      <c r="C871" s="245" t="s">
        <v>1076</v>
      </c>
      <c r="D871" s="168" t="s">
        <v>95</v>
      </c>
      <c r="E871" s="169">
        <v>1</v>
      </c>
      <c r="F871" s="265"/>
      <c r="G871" s="170">
        <f t="shared" si="52"/>
        <v>0</v>
      </c>
    </row>
    <row r="872" spans="1:7" x14ac:dyDescent="0.2">
      <c r="A872" s="165"/>
      <c r="B872" s="166"/>
      <c r="C872" s="245" t="s">
        <v>1077</v>
      </c>
      <c r="D872" s="168" t="s">
        <v>95</v>
      </c>
      <c r="E872" s="169">
        <v>1</v>
      </c>
      <c r="F872" s="265"/>
      <c r="G872" s="170">
        <f t="shared" si="52"/>
        <v>0</v>
      </c>
    </row>
    <row r="873" spans="1:7" x14ac:dyDescent="0.2">
      <c r="A873" s="165"/>
      <c r="B873" s="166"/>
      <c r="C873" s="245" t="s">
        <v>1078</v>
      </c>
      <c r="D873" s="168" t="s">
        <v>95</v>
      </c>
      <c r="E873" s="169">
        <v>1</v>
      </c>
      <c r="F873" s="265"/>
      <c r="G873" s="170">
        <f t="shared" si="52"/>
        <v>0</v>
      </c>
    </row>
    <row r="874" spans="1:7" x14ac:dyDescent="0.2">
      <c r="A874" s="165"/>
      <c r="B874" s="166"/>
      <c r="C874" s="242" t="s">
        <v>1079</v>
      </c>
      <c r="D874" s="168" t="s">
        <v>95</v>
      </c>
      <c r="E874" s="169">
        <v>2</v>
      </c>
      <c r="F874" s="265"/>
      <c r="G874" s="170">
        <f t="shared" si="52"/>
        <v>0</v>
      </c>
    </row>
    <row r="875" spans="1:7" x14ac:dyDescent="0.2">
      <c r="A875" s="165"/>
      <c r="B875" s="166"/>
      <c r="C875" s="245" t="s">
        <v>1080</v>
      </c>
      <c r="D875" s="168" t="s">
        <v>95</v>
      </c>
      <c r="E875" s="169">
        <v>1</v>
      </c>
      <c r="F875" s="265"/>
      <c r="G875" s="170">
        <f t="shared" si="52"/>
        <v>0</v>
      </c>
    </row>
    <row r="876" spans="1:7" x14ac:dyDescent="0.2">
      <c r="A876" s="165"/>
      <c r="B876" s="166"/>
      <c r="C876" s="242" t="s">
        <v>1007</v>
      </c>
      <c r="D876" s="168" t="s">
        <v>95</v>
      </c>
      <c r="E876" s="169">
        <v>3</v>
      </c>
      <c r="F876" s="265"/>
      <c r="G876" s="170">
        <f t="shared" si="52"/>
        <v>0</v>
      </c>
    </row>
    <row r="877" spans="1:7" x14ac:dyDescent="0.2">
      <c r="A877" s="165"/>
      <c r="B877" s="166"/>
      <c r="C877" s="242" t="s">
        <v>1081</v>
      </c>
      <c r="D877" s="168" t="s">
        <v>95</v>
      </c>
      <c r="E877" s="169">
        <v>1</v>
      </c>
      <c r="F877" s="265"/>
      <c r="G877" s="170">
        <f t="shared" si="52"/>
        <v>0</v>
      </c>
    </row>
    <row r="878" spans="1:7" x14ac:dyDescent="0.2">
      <c r="A878" s="165"/>
      <c r="B878" s="166"/>
      <c r="C878" s="252" t="s">
        <v>1082</v>
      </c>
      <c r="D878" s="168" t="s">
        <v>95</v>
      </c>
      <c r="E878" s="169">
        <v>1</v>
      </c>
      <c r="F878" s="265"/>
      <c r="G878" s="170">
        <f t="shared" si="52"/>
        <v>0</v>
      </c>
    </row>
    <row r="879" spans="1:7" x14ac:dyDescent="0.2">
      <c r="A879" s="165"/>
      <c r="B879" s="166"/>
      <c r="C879" s="242" t="s">
        <v>1083</v>
      </c>
      <c r="D879" s="168" t="s">
        <v>77</v>
      </c>
      <c r="E879" s="169">
        <v>632</v>
      </c>
      <c r="F879" s="265"/>
      <c r="G879" s="170">
        <f t="shared" si="52"/>
        <v>0</v>
      </c>
    </row>
    <row r="880" spans="1:7" x14ac:dyDescent="0.2">
      <c r="A880" s="165"/>
      <c r="B880" s="166"/>
      <c r="C880" s="242" t="s">
        <v>1084</v>
      </c>
      <c r="D880" s="168" t="s">
        <v>77</v>
      </c>
      <c r="E880" s="169">
        <v>2247</v>
      </c>
      <c r="F880" s="265"/>
      <c r="G880" s="170">
        <f t="shared" si="52"/>
        <v>0</v>
      </c>
    </row>
    <row r="881" spans="1:7" x14ac:dyDescent="0.2">
      <c r="A881" s="165"/>
      <c r="B881" s="166"/>
      <c r="C881" s="242" t="s">
        <v>1085</v>
      </c>
      <c r="D881" s="168" t="s">
        <v>77</v>
      </c>
      <c r="E881" s="169">
        <v>20</v>
      </c>
      <c r="F881" s="265"/>
      <c r="G881" s="170">
        <f t="shared" si="52"/>
        <v>0</v>
      </c>
    </row>
    <row r="882" spans="1:7" x14ac:dyDescent="0.2">
      <c r="A882" s="165"/>
      <c r="B882" s="166"/>
      <c r="C882" s="242" t="s">
        <v>1086</v>
      </c>
      <c r="D882" s="168" t="s">
        <v>77</v>
      </c>
      <c r="E882" s="169">
        <v>53</v>
      </c>
      <c r="F882" s="265"/>
      <c r="G882" s="170">
        <f t="shared" si="52"/>
        <v>0</v>
      </c>
    </row>
    <row r="883" spans="1:7" x14ac:dyDescent="0.2">
      <c r="A883" s="165"/>
      <c r="B883" s="166"/>
      <c r="C883" s="245" t="s">
        <v>1087</v>
      </c>
      <c r="D883" s="168" t="s">
        <v>77</v>
      </c>
      <c r="E883" s="169">
        <v>347</v>
      </c>
      <c r="F883" s="265"/>
      <c r="G883" s="170">
        <f t="shared" si="52"/>
        <v>0</v>
      </c>
    </row>
    <row r="884" spans="1:7" x14ac:dyDescent="0.2">
      <c r="A884" s="165"/>
      <c r="B884" s="166"/>
      <c r="C884" s="245" t="s">
        <v>1088</v>
      </c>
      <c r="D884" s="168" t="s">
        <v>77</v>
      </c>
      <c r="E884" s="169">
        <v>55</v>
      </c>
      <c r="F884" s="265"/>
      <c r="G884" s="170">
        <f t="shared" si="52"/>
        <v>0</v>
      </c>
    </row>
    <row r="885" spans="1:7" x14ac:dyDescent="0.2">
      <c r="A885" s="172"/>
      <c r="B885" s="173" t="s">
        <v>70</v>
      </c>
      <c r="C885" s="174" t="str">
        <f>CONCATENATE(B839," ",C839)</f>
        <v>8 Elektroinstalační materiál</v>
      </c>
      <c r="D885" s="175"/>
      <c r="E885" s="176"/>
      <c r="F885" s="177"/>
      <c r="G885" s="178">
        <f>SUM(G840:G884)</f>
        <v>0</v>
      </c>
    </row>
    <row r="886" spans="1:7" x14ac:dyDescent="0.2">
      <c r="A886" s="158" t="s">
        <v>68</v>
      </c>
      <c r="B886" s="159" t="s">
        <v>1089</v>
      </c>
      <c r="C886" s="190" t="s">
        <v>939</v>
      </c>
      <c r="D886" s="160"/>
      <c r="E886" s="161"/>
      <c r="F886" s="161"/>
      <c r="G886" s="162"/>
    </row>
    <row r="887" spans="1:7" x14ac:dyDescent="0.2">
      <c r="A887" s="165">
        <v>1</v>
      </c>
      <c r="B887" s="166"/>
      <c r="C887" s="266" t="s">
        <v>1090</v>
      </c>
      <c r="D887" s="168" t="s">
        <v>94</v>
      </c>
      <c r="E887" s="169">
        <v>1</v>
      </c>
      <c r="F887" s="259"/>
      <c r="G887" s="170">
        <f t="shared" ref="G887:G891" si="53">E887*F887</f>
        <v>0</v>
      </c>
    </row>
    <row r="888" spans="1:7" ht="22.5" x14ac:dyDescent="0.2">
      <c r="A888" s="165">
        <v>2</v>
      </c>
      <c r="B888" s="166"/>
      <c r="C888" s="266" t="s">
        <v>1091</v>
      </c>
      <c r="D888" s="168" t="s">
        <v>1092</v>
      </c>
      <c r="E888" s="169">
        <v>65</v>
      </c>
      <c r="F888" s="259"/>
      <c r="G888" s="170">
        <f t="shared" si="53"/>
        <v>0</v>
      </c>
    </row>
    <row r="889" spans="1:7" x14ac:dyDescent="0.2">
      <c r="A889" s="165">
        <v>3</v>
      </c>
      <c r="B889" s="166"/>
      <c r="C889" s="266" t="s">
        <v>1093</v>
      </c>
      <c r="D889" s="168" t="s">
        <v>1092</v>
      </c>
      <c r="E889" s="169">
        <v>32</v>
      </c>
      <c r="F889" s="259"/>
      <c r="G889" s="170">
        <f t="shared" si="53"/>
        <v>0</v>
      </c>
    </row>
    <row r="890" spans="1:7" x14ac:dyDescent="0.2">
      <c r="A890" s="165">
        <v>4</v>
      </c>
      <c r="B890" s="166"/>
      <c r="C890" s="266" t="s">
        <v>1094</v>
      </c>
      <c r="D890" s="168" t="s">
        <v>1092</v>
      </c>
      <c r="E890" s="169">
        <v>80</v>
      </c>
      <c r="F890" s="259"/>
      <c r="G890" s="170">
        <f t="shared" si="53"/>
        <v>0</v>
      </c>
    </row>
    <row r="891" spans="1:7" x14ac:dyDescent="0.2">
      <c r="A891" s="165">
        <v>5</v>
      </c>
      <c r="B891" s="166"/>
      <c r="C891" s="266" t="s">
        <v>1095</v>
      </c>
      <c r="D891" s="168" t="s">
        <v>94</v>
      </c>
      <c r="E891" s="169">
        <v>1</v>
      </c>
      <c r="F891" s="259"/>
      <c r="G891" s="170">
        <f t="shared" si="53"/>
        <v>0</v>
      </c>
    </row>
    <row r="892" spans="1:7" x14ac:dyDescent="0.2">
      <c r="A892" s="172"/>
      <c r="B892" s="173" t="s">
        <v>70</v>
      </c>
      <c r="C892" s="174" t="str">
        <f>CONCATENATE(B886," ",C886)</f>
        <v>9 Ostatní položky</v>
      </c>
      <c r="D892" s="175"/>
      <c r="E892" s="176"/>
      <c r="F892" s="177"/>
      <c r="G892" s="178">
        <f>SUM(G887:G891)</f>
        <v>0</v>
      </c>
    </row>
    <row r="893" spans="1:7" x14ac:dyDescent="0.2">
      <c r="A893" s="172"/>
      <c r="B893" s="289" t="s">
        <v>70</v>
      </c>
      <c r="C893" s="290" t="s">
        <v>1300</v>
      </c>
      <c r="D893" s="175"/>
      <c r="E893" s="176"/>
      <c r="F893" s="177"/>
      <c r="G893" s="178">
        <f>SUM(G892,G885,G838,G833,G823,G806,G793,G786,G769)</f>
        <v>0</v>
      </c>
    </row>
    <row r="895" spans="1:7" ht="13.5" thickBot="1" x14ac:dyDescent="0.25"/>
    <row r="896" spans="1:7" ht="13.5" thickTop="1" x14ac:dyDescent="0.2">
      <c r="A896" s="304" t="s">
        <v>47</v>
      </c>
      <c r="B896" s="305"/>
      <c r="C896" s="95" t="s">
        <v>96</v>
      </c>
      <c r="D896" s="146"/>
      <c r="E896" s="147" t="s">
        <v>60</v>
      </c>
      <c r="F896" s="148"/>
      <c r="G896" s="149"/>
    </row>
    <row r="897" spans="1:7" ht="13.5" thickBot="1" x14ac:dyDescent="0.25">
      <c r="A897" s="320" t="s">
        <v>49</v>
      </c>
      <c r="B897" s="307"/>
      <c r="C897" s="101" t="s">
        <v>287</v>
      </c>
      <c r="D897" s="150"/>
      <c r="E897" s="321" t="s">
        <v>1096</v>
      </c>
      <c r="F897" s="322"/>
      <c r="G897" s="323"/>
    </row>
    <row r="898" spans="1:7" ht="13.5" thickTop="1" x14ac:dyDescent="0.2">
      <c r="A898" s="151"/>
      <c r="B898" s="142"/>
      <c r="C898" s="142"/>
      <c r="D898" s="142"/>
      <c r="E898" s="152"/>
      <c r="F898" s="142"/>
      <c r="G898" s="153"/>
    </row>
    <row r="899" spans="1:7" x14ac:dyDescent="0.2">
      <c r="A899" s="154" t="s">
        <v>61</v>
      </c>
      <c r="B899" s="155" t="s">
        <v>62</v>
      </c>
      <c r="C899" s="155" t="s">
        <v>63</v>
      </c>
      <c r="D899" s="155" t="s">
        <v>64</v>
      </c>
      <c r="E899" s="156" t="s">
        <v>65</v>
      </c>
      <c r="F899" s="155" t="s">
        <v>66</v>
      </c>
      <c r="G899" s="157" t="s">
        <v>67</v>
      </c>
    </row>
    <row r="900" spans="1:7" x14ac:dyDescent="0.2">
      <c r="A900" s="183"/>
      <c r="B900" s="184"/>
      <c r="C900" s="185"/>
      <c r="D900" s="185"/>
      <c r="E900" s="186"/>
      <c r="F900" s="185"/>
      <c r="G900" s="155"/>
    </row>
    <row r="901" spans="1:7" x14ac:dyDescent="0.2">
      <c r="A901" s="158" t="s">
        <v>68</v>
      </c>
      <c r="B901" s="159" t="s">
        <v>69</v>
      </c>
      <c r="C901" s="190" t="s">
        <v>1097</v>
      </c>
      <c r="D901" s="160"/>
      <c r="E901" s="161"/>
      <c r="F901" s="161"/>
      <c r="G901" s="162"/>
    </row>
    <row r="902" spans="1:7" x14ac:dyDescent="0.2">
      <c r="A902" s="165">
        <v>1</v>
      </c>
      <c r="B902" s="198"/>
      <c r="C902" s="267" t="s">
        <v>1098</v>
      </c>
      <c r="D902" s="239" t="s">
        <v>94</v>
      </c>
      <c r="E902" s="198">
        <v>4</v>
      </c>
      <c r="F902" s="198"/>
      <c r="G902" s="170">
        <f>E902*F902</f>
        <v>0</v>
      </c>
    </row>
    <row r="903" spans="1:7" x14ac:dyDescent="0.2">
      <c r="A903" s="165">
        <v>2</v>
      </c>
      <c r="B903" s="198"/>
      <c r="C903" s="267" t="s">
        <v>1099</v>
      </c>
      <c r="D903" s="239"/>
      <c r="E903" s="198"/>
      <c r="F903" s="198"/>
      <c r="G903" s="170">
        <f t="shared" ref="G903:G920" si="54">E903*F903</f>
        <v>0</v>
      </c>
    </row>
    <row r="904" spans="1:7" x14ac:dyDescent="0.2">
      <c r="A904" s="165">
        <v>3</v>
      </c>
      <c r="B904" s="198"/>
      <c r="C904" s="268" t="s">
        <v>1100</v>
      </c>
      <c r="D904" s="239" t="s">
        <v>77</v>
      </c>
      <c r="E904" s="198">
        <v>96</v>
      </c>
      <c r="F904" s="198"/>
      <c r="G904" s="170">
        <f t="shared" si="54"/>
        <v>0</v>
      </c>
    </row>
    <row r="905" spans="1:7" x14ac:dyDescent="0.2">
      <c r="A905" s="165">
        <v>4</v>
      </c>
      <c r="B905" s="198"/>
      <c r="C905" s="268" t="s">
        <v>1101</v>
      </c>
      <c r="D905" s="239" t="s">
        <v>77</v>
      </c>
      <c r="E905" s="198">
        <v>103</v>
      </c>
      <c r="F905" s="198"/>
      <c r="G905" s="170">
        <f t="shared" si="54"/>
        <v>0</v>
      </c>
    </row>
    <row r="906" spans="1:7" x14ac:dyDescent="0.2">
      <c r="A906" s="165">
        <v>5</v>
      </c>
      <c r="B906" s="198"/>
      <c r="C906" s="268" t="s">
        <v>1102</v>
      </c>
      <c r="D906" s="239" t="s">
        <v>77</v>
      </c>
      <c r="E906" s="198">
        <v>58</v>
      </c>
      <c r="F906" s="198"/>
      <c r="G906" s="170">
        <f t="shared" si="54"/>
        <v>0</v>
      </c>
    </row>
    <row r="907" spans="1:7" ht="45" x14ac:dyDescent="0.2">
      <c r="A907" s="165">
        <v>6</v>
      </c>
      <c r="B907" s="198"/>
      <c r="C907" s="269" t="s">
        <v>1103</v>
      </c>
      <c r="D907" s="239" t="s">
        <v>77</v>
      </c>
      <c r="E907" s="198">
        <v>231</v>
      </c>
      <c r="F907" s="198"/>
      <c r="G907" s="170">
        <f t="shared" si="54"/>
        <v>0</v>
      </c>
    </row>
    <row r="908" spans="1:7" x14ac:dyDescent="0.2">
      <c r="A908" s="165">
        <v>7</v>
      </c>
      <c r="B908" s="198"/>
      <c r="C908" s="267" t="s">
        <v>1104</v>
      </c>
      <c r="D908" s="239" t="s">
        <v>95</v>
      </c>
      <c r="E908" s="198">
        <v>25</v>
      </c>
      <c r="F908" s="198"/>
      <c r="G908" s="170">
        <f t="shared" si="54"/>
        <v>0</v>
      </c>
    </row>
    <row r="909" spans="1:7" x14ac:dyDescent="0.2">
      <c r="A909" s="165">
        <v>8</v>
      </c>
      <c r="B909" s="198"/>
      <c r="C909" s="270" t="s">
        <v>1105</v>
      </c>
      <c r="D909" s="239" t="s">
        <v>95</v>
      </c>
      <c r="E909" s="198">
        <v>28</v>
      </c>
      <c r="F909" s="198"/>
      <c r="G909" s="170">
        <f t="shared" si="54"/>
        <v>0</v>
      </c>
    </row>
    <row r="910" spans="1:7" x14ac:dyDescent="0.2">
      <c r="A910" s="165">
        <v>9</v>
      </c>
      <c r="B910" s="198"/>
      <c r="C910" s="270" t="s">
        <v>1106</v>
      </c>
      <c r="D910" s="239" t="s">
        <v>95</v>
      </c>
      <c r="E910" s="198">
        <v>53</v>
      </c>
      <c r="F910" s="198"/>
      <c r="G910" s="170">
        <f t="shared" si="54"/>
        <v>0</v>
      </c>
    </row>
    <row r="911" spans="1:7" ht="22.5" x14ac:dyDescent="0.2">
      <c r="A911" s="165">
        <v>10</v>
      </c>
      <c r="B911" s="198"/>
      <c r="C911" s="269" t="s">
        <v>1107</v>
      </c>
      <c r="D911" s="239" t="s">
        <v>95</v>
      </c>
      <c r="E911" s="198">
        <v>25</v>
      </c>
      <c r="F911" s="198"/>
      <c r="G911" s="170">
        <f t="shared" si="54"/>
        <v>0</v>
      </c>
    </row>
    <row r="912" spans="1:7" ht="22.5" x14ac:dyDescent="0.2">
      <c r="A912" s="165">
        <v>11</v>
      </c>
      <c r="B912" s="198"/>
      <c r="C912" s="269" t="s">
        <v>1108</v>
      </c>
      <c r="D912" s="239" t="s">
        <v>95</v>
      </c>
      <c r="E912" s="198">
        <v>28</v>
      </c>
      <c r="F912" s="198"/>
      <c r="G912" s="170">
        <f t="shared" si="54"/>
        <v>0</v>
      </c>
    </row>
    <row r="913" spans="1:7" ht="33.75" x14ac:dyDescent="0.2">
      <c r="A913" s="165">
        <v>12</v>
      </c>
      <c r="B913" s="198"/>
      <c r="C913" s="269" t="s">
        <v>1109</v>
      </c>
      <c r="D913" s="239" t="s">
        <v>95</v>
      </c>
      <c r="E913" s="198">
        <v>53</v>
      </c>
      <c r="F913" s="198"/>
      <c r="G913" s="170">
        <f t="shared" si="54"/>
        <v>0</v>
      </c>
    </row>
    <row r="914" spans="1:7" x14ac:dyDescent="0.2">
      <c r="A914" s="165">
        <v>13</v>
      </c>
      <c r="B914" s="198"/>
      <c r="C914" s="271" t="s">
        <v>1110</v>
      </c>
      <c r="D914" s="198" t="s">
        <v>94</v>
      </c>
      <c r="E914" s="198">
        <v>1</v>
      </c>
      <c r="F914" s="198"/>
      <c r="G914" s="170">
        <f t="shared" si="54"/>
        <v>0</v>
      </c>
    </row>
    <row r="915" spans="1:7" x14ac:dyDescent="0.2">
      <c r="A915" s="165">
        <v>14</v>
      </c>
      <c r="B915" s="198"/>
      <c r="C915" s="271" t="s">
        <v>1111</v>
      </c>
      <c r="D915" s="198" t="s">
        <v>1112</v>
      </c>
      <c r="E915" s="198">
        <v>6</v>
      </c>
      <c r="F915" s="198"/>
      <c r="G915" s="170">
        <f t="shared" si="54"/>
        <v>0</v>
      </c>
    </row>
    <row r="916" spans="1:7" x14ac:dyDescent="0.2">
      <c r="A916" s="165">
        <v>15</v>
      </c>
      <c r="B916" s="198"/>
      <c r="C916" s="271" t="s">
        <v>1113</v>
      </c>
      <c r="D916" s="198" t="s">
        <v>1112</v>
      </c>
      <c r="E916" s="198">
        <v>26</v>
      </c>
      <c r="F916" s="198"/>
      <c r="G916" s="170">
        <f t="shared" si="54"/>
        <v>0</v>
      </c>
    </row>
    <row r="917" spans="1:7" x14ac:dyDescent="0.2">
      <c r="A917" s="165"/>
      <c r="B917" s="198"/>
      <c r="C917" s="271" t="s">
        <v>1114</v>
      </c>
      <c r="D917" s="198" t="s">
        <v>1112</v>
      </c>
      <c r="E917" s="198">
        <v>6</v>
      </c>
      <c r="F917" s="198"/>
      <c r="G917" s="170">
        <f t="shared" si="54"/>
        <v>0</v>
      </c>
    </row>
    <row r="918" spans="1:7" x14ac:dyDescent="0.2">
      <c r="A918" s="165"/>
      <c r="B918" s="198"/>
      <c r="C918" s="272" t="s">
        <v>1115</v>
      </c>
      <c r="D918" s="198" t="s">
        <v>95</v>
      </c>
      <c r="E918" s="198">
        <v>38</v>
      </c>
      <c r="F918" s="198"/>
      <c r="G918" s="170">
        <f t="shared" si="54"/>
        <v>0</v>
      </c>
    </row>
    <row r="919" spans="1:7" x14ac:dyDescent="0.2">
      <c r="A919" s="165"/>
      <c r="B919" s="198"/>
      <c r="C919" s="272" t="s">
        <v>1116</v>
      </c>
      <c r="D919" s="198" t="s">
        <v>77</v>
      </c>
      <c r="E919" s="198">
        <v>332</v>
      </c>
      <c r="F919" s="198"/>
      <c r="G919" s="170">
        <f t="shared" si="54"/>
        <v>0</v>
      </c>
    </row>
    <row r="920" spans="1:7" x14ac:dyDescent="0.2">
      <c r="A920" s="165">
        <v>16</v>
      </c>
      <c r="B920" s="198"/>
      <c r="C920" s="272" t="s">
        <v>1117</v>
      </c>
      <c r="D920" s="198" t="s">
        <v>77</v>
      </c>
      <c r="E920" s="198">
        <v>28</v>
      </c>
      <c r="F920" s="198"/>
      <c r="G920" s="170">
        <f t="shared" si="54"/>
        <v>0</v>
      </c>
    </row>
    <row r="921" spans="1:7" x14ac:dyDescent="0.2">
      <c r="A921" s="172"/>
      <c r="B921" s="173" t="s">
        <v>70</v>
      </c>
      <c r="C921" s="174" t="str">
        <f>CONCATENATE(B901," ",C901)</f>
        <v>1 Strojní část</v>
      </c>
      <c r="D921" s="175"/>
      <c r="E921" s="176"/>
      <c r="F921" s="177"/>
      <c r="G921" s="178">
        <f>SUM(G901:G920)</f>
        <v>0</v>
      </c>
    </row>
    <row r="922" spans="1:7" x14ac:dyDescent="0.2">
      <c r="A922" s="158" t="s">
        <v>68</v>
      </c>
      <c r="B922" s="159" t="s">
        <v>119</v>
      </c>
      <c r="C922" s="190" t="s">
        <v>84</v>
      </c>
      <c r="D922" s="160"/>
      <c r="E922" s="161"/>
      <c r="F922" s="161"/>
      <c r="G922" s="162"/>
    </row>
    <row r="923" spans="1:7" x14ac:dyDescent="0.2">
      <c r="A923" s="165">
        <v>1</v>
      </c>
      <c r="B923" s="198"/>
      <c r="C923" s="273" t="s">
        <v>1118</v>
      </c>
      <c r="D923" s="198"/>
      <c r="E923" s="198"/>
      <c r="F923" s="198"/>
      <c r="G923" s="170">
        <f t="shared" ref="G923:G932" si="55">E923*F923</f>
        <v>0</v>
      </c>
    </row>
    <row r="924" spans="1:7" x14ac:dyDescent="0.2">
      <c r="A924" s="165">
        <v>2</v>
      </c>
      <c r="B924" s="198"/>
      <c r="C924" s="273" t="s">
        <v>1119</v>
      </c>
      <c r="D924" s="198"/>
      <c r="E924" s="198"/>
      <c r="F924" s="198"/>
      <c r="G924" s="170">
        <f t="shared" si="55"/>
        <v>0</v>
      </c>
    </row>
    <row r="925" spans="1:7" x14ac:dyDescent="0.2">
      <c r="A925" s="165">
        <v>3</v>
      </c>
      <c r="B925" s="198"/>
      <c r="C925" s="274" t="s">
        <v>1120</v>
      </c>
      <c r="D925" s="198" t="s">
        <v>77</v>
      </c>
      <c r="E925" s="198">
        <v>96</v>
      </c>
      <c r="F925" s="198"/>
      <c r="G925" s="170">
        <f t="shared" si="55"/>
        <v>0</v>
      </c>
    </row>
    <row r="926" spans="1:7" x14ac:dyDescent="0.2">
      <c r="A926" s="165">
        <v>4</v>
      </c>
      <c r="B926" s="198"/>
      <c r="C926" s="274" t="s">
        <v>1121</v>
      </c>
      <c r="D926" s="198" t="s">
        <v>77</v>
      </c>
      <c r="E926" s="198">
        <v>103</v>
      </c>
      <c r="F926" s="198"/>
      <c r="G926" s="170">
        <f t="shared" si="55"/>
        <v>0</v>
      </c>
    </row>
    <row r="927" spans="1:7" x14ac:dyDescent="0.2">
      <c r="A927" s="165">
        <v>5</v>
      </c>
      <c r="B927" s="198"/>
      <c r="C927" s="274" t="s">
        <v>1122</v>
      </c>
      <c r="D927" s="198" t="s">
        <v>77</v>
      </c>
      <c r="E927" s="198">
        <v>36</v>
      </c>
      <c r="F927" s="198"/>
      <c r="G927" s="170">
        <f t="shared" si="55"/>
        <v>0</v>
      </c>
    </row>
    <row r="928" spans="1:7" x14ac:dyDescent="0.2">
      <c r="A928" s="165">
        <v>6</v>
      </c>
      <c r="B928" s="198"/>
      <c r="C928" s="273" t="s">
        <v>1123</v>
      </c>
      <c r="D928" s="198"/>
      <c r="E928" s="198"/>
      <c r="F928" s="198"/>
      <c r="G928" s="170">
        <f t="shared" si="55"/>
        <v>0</v>
      </c>
    </row>
    <row r="929" spans="1:7" x14ac:dyDescent="0.2">
      <c r="A929" s="165">
        <v>7</v>
      </c>
      <c r="B929" s="198"/>
      <c r="C929" s="274" t="s">
        <v>1124</v>
      </c>
      <c r="D929" s="198" t="s">
        <v>77</v>
      </c>
      <c r="E929" s="198">
        <v>20</v>
      </c>
      <c r="F929" s="198"/>
      <c r="G929" s="170">
        <f t="shared" si="55"/>
        <v>0</v>
      </c>
    </row>
    <row r="930" spans="1:7" x14ac:dyDescent="0.2">
      <c r="A930" s="165">
        <v>8</v>
      </c>
      <c r="B930" s="198"/>
      <c r="C930" s="274" t="s">
        <v>1125</v>
      </c>
      <c r="D930" s="198" t="s">
        <v>77</v>
      </c>
      <c r="E930" s="198">
        <v>6</v>
      </c>
      <c r="F930" s="198"/>
      <c r="G930" s="170">
        <f t="shared" si="55"/>
        <v>0</v>
      </c>
    </row>
    <row r="931" spans="1:7" x14ac:dyDescent="0.2">
      <c r="A931" s="165">
        <v>9</v>
      </c>
      <c r="B931" s="198"/>
      <c r="C931" s="271" t="s">
        <v>1126</v>
      </c>
      <c r="D931" s="198" t="s">
        <v>77</v>
      </c>
      <c r="E931" s="198">
        <v>332</v>
      </c>
      <c r="F931" s="198"/>
      <c r="G931" s="170">
        <f t="shared" si="55"/>
        <v>0</v>
      </c>
    </row>
    <row r="932" spans="1:7" x14ac:dyDescent="0.2">
      <c r="A932" s="165">
        <v>10</v>
      </c>
      <c r="B932" s="198"/>
      <c r="C932" s="271" t="s">
        <v>1127</v>
      </c>
      <c r="D932" s="198" t="s">
        <v>77</v>
      </c>
      <c r="E932" s="198">
        <v>28</v>
      </c>
      <c r="F932" s="198"/>
      <c r="G932" s="170">
        <f t="shared" si="55"/>
        <v>0</v>
      </c>
    </row>
    <row r="933" spans="1:7" x14ac:dyDescent="0.2">
      <c r="A933" s="172"/>
      <c r="B933" s="173" t="s">
        <v>70</v>
      </c>
      <c r="C933" s="174" t="str">
        <f>CONCATENATE(B922," ",C922)</f>
        <v>2 Izolace tepelné</v>
      </c>
      <c r="D933" s="175"/>
      <c r="E933" s="176"/>
      <c r="F933" s="177"/>
      <c r="G933" s="178">
        <f>SUM(G922:G932)</f>
        <v>0</v>
      </c>
    </row>
    <row r="934" spans="1:7" x14ac:dyDescent="0.2">
      <c r="A934" s="158" t="s">
        <v>68</v>
      </c>
      <c r="B934" s="159" t="s">
        <v>75</v>
      </c>
      <c r="C934" s="190" t="s">
        <v>1128</v>
      </c>
      <c r="D934" s="160"/>
      <c r="E934" s="161"/>
      <c r="F934" s="161"/>
      <c r="G934" s="162"/>
    </row>
    <row r="935" spans="1:7" x14ac:dyDescent="0.2">
      <c r="A935" s="187">
        <v>1</v>
      </c>
      <c r="B935" s="198"/>
      <c r="C935" s="275" t="s">
        <v>1129</v>
      </c>
      <c r="D935" s="247"/>
      <c r="E935" s="198"/>
      <c r="F935" s="198"/>
      <c r="G935" s="170">
        <f t="shared" ref="G935:G940" si="56">E935*F935</f>
        <v>0</v>
      </c>
    </row>
    <row r="936" spans="1:7" x14ac:dyDescent="0.2">
      <c r="A936" s="187"/>
      <c r="B936" s="198"/>
      <c r="C936" s="275" t="s">
        <v>1130</v>
      </c>
      <c r="D936" s="198" t="s">
        <v>77</v>
      </c>
      <c r="E936" s="198">
        <v>96</v>
      </c>
      <c r="F936" s="198"/>
      <c r="G936" s="170">
        <f t="shared" si="56"/>
        <v>0</v>
      </c>
    </row>
    <row r="937" spans="1:7" x14ac:dyDescent="0.2">
      <c r="A937" s="187">
        <v>2</v>
      </c>
      <c r="B937" s="198"/>
      <c r="C937" s="275" t="s">
        <v>1131</v>
      </c>
      <c r="D937" s="198"/>
      <c r="E937" s="198"/>
      <c r="F937" s="198"/>
      <c r="G937" s="170">
        <f t="shared" si="56"/>
        <v>0</v>
      </c>
    </row>
    <row r="938" spans="1:7" x14ac:dyDescent="0.2">
      <c r="A938" s="187"/>
      <c r="B938" s="198"/>
      <c r="C938" s="275" t="s">
        <v>1132</v>
      </c>
      <c r="D938" s="198" t="s">
        <v>77</v>
      </c>
      <c r="E938" s="198">
        <v>257</v>
      </c>
      <c r="F938" s="198"/>
      <c r="G938" s="170">
        <f t="shared" si="56"/>
        <v>0</v>
      </c>
    </row>
    <row r="939" spans="1:7" x14ac:dyDescent="0.2">
      <c r="A939" s="187">
        <v>3</v>
      </c>
      <c r="B939" s="198"/>
      <c r="C939" s="275" t="s">
        <v>1133</v>
      </c>
      <c r="D939" s="198"/>
      <c r="E939" s="198"/>
      <c r="F939" s="198"/>
      <c r="G939" s="170">
        <f t="shared" si="56"/>
        <v>0</v>
      </c>
    </row>
    <row r="940" spans="1:7" x14ac:dyDescent="0.2">
      <c r="A940" s="187"/>
      <c r="B940" s="198"/>
      <c r="C940" s="276" t="s">
        <v>1134</v>
      </c>
      <c r="D940" s="198" t="s">
        <v>76</v>
      </c>
      <c r="E940" s="198">
        <v>155</v>
      </c>
      <c r="F940" s="198"/>
      <c r="G940" s="170">
        <f t="shared" si="56"/>
        <v>0</v>
      </c>
    </row>
    <row r="941" spans="1:7" x14ac:dyDescent="0.2">
      <c r="A941" s="172"/>
      <c r="B941" s="173" t="s">
        <v>70</v>
      </c>
      <c r="C941" s="174" t="str">
        <f>CONCATENATE(B934," ",C934)</f>
        <v>3 Nátěry potrubí a konstrukcí</v>
      </c>
      <c r="D941" s="175"/>
      <c r="E941" s="176"/>
      <c r="F941" s="177"/>
      <c r="G941" s="178">
        <f>SUM(G935:G940)</f>
        <v>0</v>
      </c>
    </row>
    <row r="942" spans="1:7" x14ac:dyDescent="0.2">
      <c r="A942" s="158" t="s">
        <v>68</v>
      </c>
      <c r="B942" s="159" t="s">
        <v>78</v>
      </c>
      <c r="C942" s="190" t="s">
        <v>1135</v>
      </c>
      <c r="D942" s="160"/>
      <c r="E942" s="161"/>
      <c r="F942" s="161"/>
      <c r="G942" s="162"/>
    </row>
    <row r="943" spans="1:7" x14ac:dyDescent="0.2">
      <c r="A943" s="189">
        <v>1</v>
      </c>
      <c r="B943" s="198"/>
      <c r="C943" s="274" t="s">
        <v>1136</v>
      </c>
      <c r="D943" s="198" t="s">
        <v>1112</v>
      </c>
      <c r="E943" s="198">
        <v>1</v>
      </c>
      <c r="F943" s="198"/>
      <c r="G943" s="170">
        <f t="shared" ref="G943:G950" si="57">E943*F943</f>
        <v>0</v>
      </c>
    </row>
    <row r="944" spans="1:7" x14ac:dyDescent="0.2">
      <c r="A944" s="189">
        <v>2</v>
      </c>
      <c r="B944" s="198"/>
      <c r="C944" s="274" t="s">
        <v>1137</v>
      </c>
      <c r="D944" s="198" t="s">
        <v>1112</v>
      </c>
      <c r="E944" s="198">
        <v>1</v>
      </c>
      <c r="F944" s="198"/>
      <c r="G944" s="170">
        <f t="shared" si="57"/>
        <v>0</v>
      </c>
    </row>
    <row r="945" spans="1:7" x14ac:dyDescent="0.2">
      <c r="A945" s="189">
        <v>3</v>
      </c>
      <c r="B945" s="198"/>
      <c r="C945" s="274" t="s">
        <v>1138</v>
      </c>
      <c r="D945" s="198" t="s">
        <v>1112</v>
      </c>
      <c r="E945" s="198">
        <v>1</v>
      </c>
      <c r="F945" s="198"/>
      <c r="G945" s="170">
        <f t="shared" si="57"/>
        <v>0</v>
      </c>
    </row>
    <row r="946" spans="1:7" x14ac:dyDescent="0.2">
      <c r="A946" s="189">
        <v>4</v>
      </c>
      <c r="B946" s="198"/>
      <c r="C946" s="274" t="s">
        <v>1139</v>
      </c>
      <c r="D946" s="198" t="s">
        <v>1112</v>
      </c>
      <c r="E946" s="198">
        <v>1</v>
      </c>
      <c r="F946" s="198"/>
      <c r="G946" s="170">
        <f t="shared" si="57"/>
        <v>0</v>
      </c>
    </row>
    <row r="947" spans="1:7" x14ac:dyDescent="0.2">
      <c r="A947" s="189">
        <v>5</v>
      </c>
      <c r="B947" s="198"/>
      <c r="C947" s="274" t="s">
        <v>1140</v>
      </c>
      <c r="D947" s="198" t="s">
        <v>1112</v>
      </c>
      <c r="E947" s="198">
        <v>1</v>
      </c>
      <c r="F947" s="198"/>
      <c r="G947" s="170">
        <f t="shared" si="57"/>
        <v>0</v>
      </c>
    </row>
    <row r="948" spans="1:7" x14ac:dyDescent="0.2">
      <c r="A948" s="189">
        <v>6</v>
      </c>
      <c r="B948" s="198"/>
      <c r="C948" s="274" t="s">
        <v>1141</v>
      </c>
      <c r="D948" s="198" t="s">
        <v>1112</v>
      </c>
      <c r="E948" s="198">
        <v>1</v>
      </c>
      <c r="F948" s="198"/>
      <c r="G948" s="170">
        <f t="shared" si="57"/>
        <v>0</v>
      </c>
    </row>
    <row r="949" spans="1:7" x14ac:dyDescent="0.2">
      <c r="A949" s="189">
        <v>7</v>
      </c>
      <c r="B949" s="198"/>
      <c r="C949" s="274" t="s">
        <v>1142</v>
      </c>
      <c r="D949" s="198" t="s">
        <v>1112</v>
      </c>
      <c r="E949" s="198">
        <v>1</v>
      </c>
      <c r="F949" s="198"/>
      <c r="G949" s="170">
        <f t="shared" si="57"/>
        <v>0</v>
      </c>
    </row>
    <row r="950" spans="1:7" x14ac:dyDescent="0.2">
      <c r="A950" s="189">
        <v>8</v>
      </c>
      <c r="B950" s="198"/>
      <c r="C950" s="277" t="s">
        <v>1304</v>
      </c>
      <c r="D950" s="198" t="s">
        <v>94</v>
      </c>
      <c r="E950" s="198">
        <v>1</v>
      </c>
      <c r="F950" s="198"/>
      <c r="G950" s="170">
        <f t="shared" si="57"/>
        <v>0</v>
      </c>
    </row>
    <row r="951" spans="1:7" x14ac:dyDescent="0.2">
      <c r="A951" s="172"/>
      <c r="B951" s="173" t="s">
        <v>70</v>
      </c>
      <c r="C951" s="174" t="str">
        <f>CONCATENATE(B942," ",C942)</f>
        <v>4 Ostatní náklady</v>
      </c>
      <c r="D951" s="175"/>
      <c r="E951" s="176"/>
      <c r="F951" s="177"/>
      <c r="G951" s="178">
        <f>SUM(G943:G950)</f>
        <v>0</v>
      </c>
    </row>
    <row r="952" spans="1:7" x14ac:dyDescent="0.2">
      <c r="A952" s="172"/>
      <c r="B952" s="289" t="s">
        <v>70</v>
      </c>
      <c r="C952" s="290" t="s">
        <v>1096</v>
      </c>
      <c r="D952" s="175"/>
      <c r="E952" s="176"/>
      <c r="F952" s="177"/>
      <c r="G952" s="178">
        <f>SUM(G951,G941,G933,G921)</f>
        <v>0</v>
      </c>
    </row>
    <row r="955" spans="1:7" ht="15.75" x14ac:dyDescent="0.25">
      <c r="A955" s="319" t="s">
        <v>59</v>
      </c>
      <c r="B955" s="319"/>
      <c r="C955" s="319"/>
      <c r="D955" s="319"/>
      <c r="E955" s="319"/>
      <c r="F955" s="319"/>
      <c r="G955" s="319"/>
    </row>
    <row r="956" spans="1:7" ht="13.5" thickBot="1" x14ac:dyDescent="0.25">
      <c r="A956" s="142"/>
      <c r="B956" s="143"/>
      <c r="C956" s="144"/>
      <c r="D956" s="144"/>
      <c r="E956" s="145"/>
      <c r="F956" s="144"/>
      <c r="G956" s="144"/>
    </row>
    <row r="957" spans="1:7" ht="13.5" thickTop="1" x14ac:dyDescent="0.2">
      <c r="A957" s="304" t="s">
        <v>47</v>
      </c>
      <c r="B957" s="305"/>
      <c r="C957" s="95" t="s">
        <v>96</v>
      </c>
      <c r="D957" s="146"/>
      <c r="E957" s="147" t="s">
        <v>60</v>
      </c>
      <c r="F957" s="148"/>
      <c r="G957" s="149"/>
    </row>
    <row r="958" spans="1:7" ht="13.5" thickBot="1" x14ac:dyDescent="0.25">
      <c r="A958" s="320" t="s">
        <v>49</v>
      </c>
      <c r="B958" s="307"/>
      <c r="C958" s="101" t="s">
        <v>846</v>
      </c>
      <c r="D958" s="150"/>
      <c r="E958" s="321" t="s">
        <v>1143</v>
      </c>
      <c r="F958" s="322"/>
      <c r="G958" s="323"/>
    </row>
    <row r="959" spans="1:7" ht="13.5" thickTop="1" x14ac:dyDescent="0.2">
      <c r="A959" s="151"/>
      <c r="B959" s="142"/>
      <c r="C959" s="142"/>
      <c r="D959" s="142"/>
      <c r="E959" s="152"/>
      <c r="F959" s="142"/>
      <c r="G959" s="153"/>
    </row>
    <row r="960" spans="1:7" x14ac:dyDescent="0.2">
      <c r="A960" s="154" t="s">
        <v>61</v>
      </c>
      <c r="B960" s="155" t="s">
        <v>62</v>
      </c>
      <c r="C960" s="155" t="s">
        <v>63</v>
      </c>
      <c r="D960" s="155" t="s">
        <v>64</v>
      </c>
      <c r="E960" s="156" t="s">
        <v>65</v>
      </c>
      <c r="F960" s="155" t="s">
        <v>66</v>
      </c>
      <c r="G960" s="157" t="s">
        <v>67</v>
      </c>
    </row>
    <row r="961" spans="1:7" x14ac:dyDescent="0.2">
      <c r="A961" s="183"/>
      <c r="B961" s="184"/>
      <c r="C961" s="185"/>
      <c r="D961" s="185"/>
      <c r="E961" s="186"/>
      <c r="F961" s="185"/>
      <c r="G961" s="155"/>
    </row>
    <row r="962" spans="1:7" x14ac:dyDescent="0.2">
      <c r="A962" s="158" t="s">
        <v>68</v>
      </c>
      <c r="B962" s="159" t="s">
        <v>1144</v>
      </c>
      <c r="C962" s="190" t="s">
        <v>1145</v>
      </c>
      <c r="D962" s="160"/>
      <c r="E962" s="161"/>
      <c r="F962" s="161"/>
      <c r="G962" s="162"/>
    </row>
    <row r="963" spans="1:7" x14ac:dyDescent="0.2">
      <c r="A963" s="165">
        <v>1</v>
      </c>
      <c r="B963" s="228" t="s">
        <v>1146</v>
      </c>
      <c r="C963" s="232" t="s">
        <v>1147</v>
      </c>
      <c r="D963" s="239" t="s">
        <v>77</v>
      </c>
      <c r="E963" s="198">
        <v>28</v>
      </c>
      <c r="F963" s="198"/>
      <c r="G963" s="170">
        <f>E963*F963</f>
        <v>0</v>
      </c>
    </row>
    <row r="964" spans="1:7" x14ac:dyDescent="0.2">
      <c r="A964" s="165">
        <v>2</v>
      </c>
      <c r="B964" s="228" t="s">
        <v>1148</v>
      </c>
      <c r="C964" s="232" t="s">
        <v>1149</v>
      </c>
      <c r="D964" s="239" t="s">
        <v>77</v>
      </c>
      <c r="E964" s="198">
        <v>21</v>
      </c>
      <c r="F964" s="198"/>
      <c r="G964" s="170">
        <f t="shared" ref="G964:G982" si="58">E964*F964</f>
        <v>0</v>
      </c>
    </row>
    <row r="965" spans="1:7" x14ac:dyDescent="0.2">
      <c r="A965" s="165">
        <v>3</v>
      </c>
      <c r="B965" s="228" t="s">
        <v>1150</v>
      </c>
      <c r="C965" s="232" t="s">
        <v>1151</v>
      </c>
      <c r="D965" s="239" t="s">
        <v>95</v>
      </c>
      <c r="E965" s="198">
        <v>2</v>
      </c>
      <c r="F965" s="198"/>
      <c r="G965" s="170">
        <f t="shared" si="58"/>
        <v>0</v>
      </c>
    </row>
    <row r="966" spans="1:7" x14ac:dyDescent="0.2">
      <c r="A966" s="165">
        <v>4</v>
      </c>
      <c r="B966" s="228" t="s">
        <v>1152</v>
      </c>
      <c r="C966" s="232" t="s">
        <v>1153</v>
      </c>
      <c r="D966" s="239" t="s">
        <v>95</v>
      </c>
      <c r="E966" s="198">
        <v>1</v>
      </c>
      <c r="F966" s="198"/>
      <c r="G966" s="170">
        <f t="shared" si="58"/>
        <v>0</v>
      </c>
    </row>
    <row r="967" spans="1:7" x14ac:dyDescent="0.2">
      <c r="A967" s="165">
        <v>5</v>
      </c>
      <c r="B967" s="228" t="s">
        <v>1154</v>
      </c>
      <c r="C967" s="232" t="s">
        <v>1155</v>
      </c>
      <c r="D967" s="239" t="s">
        <v>77</v>
      </c>
      <c r="E967" s="198">
        <v>25</v>
      </c>
      <c r="F967" s="198"/>
      <c r="G967" s="170">
        <f t="shared" si="58"/>
        <v>0</v>
      </c>
    </row>
    <row r="968" spans="1:7" x14ac:dyDescent="0.2">
      <c r="A968" s="165">
        <v>6</v>
      </c>
      <c r="B968" s="228" t="s">
        <v>1156</v>
      </c>
      <c r="C968" s="232" t="s">
        <v>1157</v>
      </c>
      <c r="D968" s="239" t="s">
        <v>95</v>
      </c>
      <c r="E968" s="198">
        <v>1</v>
      </c>
      <c r="F968" s="198"/>
      <c r="G968" s="170">
        <f t="shared" si="58"/>
        <v>0</v>
      </c>
    </row>
    <row r="969" spans="1:7" x14ac:dyDescent="0.2">
      <c r="A969" s="165">
        <v>7</v>
      </c>
      <c r="B969" s="228" t="s">
        <v>1158</v>
      </c>
      <c r="C969" s="232" t="s">
        <v>1159</v>
      </c>
      <c r="D969" s="239" t="s">
        <v>77</v>
      </c>
      <c r="E969" s="198">
        <v>28</v>
      </c>
      <c r="F969" s="198"/>
      <c r="G969" s="170">
        <f t="shared" si="58"/>
        <v>0</v>
      </c>
    </row>
    <row r="970" spans="1:7" x14ac:dyDescent="0.2">
      <c r="A970" s="165">
        <v>8</v>
      </c>
      <c r="B970" s="228" t="s">
        <v>1160</v>
      </c>
      <c r="C970" s="232" t="s">
        <v>1161</v>
      </c>
      <c r="D970" s="239" t="s">
        <v>77</v>
      </c>
      <c r="E970" s="198">
        <v>19</v>
      </c>
      <c r="F970" s="198"/>
      <c r="G970" s="170">
        <f t="shared" si="58"/>
        <v>0</v>
      </c>
    </row>
    <row r="971" spans="1:7" x14ac:dyDescent="0.2">
      <c r="A971" s="165">
        <v>9</v>
      </c>
      <c r="B971" s="228" t="s">
        <v>1162</v>
      </c>
      <c r="C971" s="232" t="s">
        <v>1163</v>
      </c>
      <c r="D971" s="239" t="s">
        <v>77</v>
      </c>
      <c r="E971" s="198">
        <v>22</v>
      </c>
      <c r="F971" s="198"/>
      <c r="G971" s="170">
        <f t="shared" si="58"/>
        <v>0</v>
      </c>
    </row>
    <row r="972" spans="1:7" x14ac:dyDescent="0.2">
      <c r="A972" s="165">
        <v>10</v>
      </c>
      <c r="B972" s="228" t="s">
        <v>1164</v>
      </c>
      <c r="C972" s="232" t="s">
        <v>1165</v>
      </c>
      <c r="D972" s="239" t="s">
        <v>77</v>
      </c>
      <c r="E972" s="198">
        <v>21</v>
      </c>
      <c r="F972" s="198"/>
      <c r="G972" s="170">
        <f t="shared" si="58"/>
        <v>0</v>
      </c>
    </row>
    <row r="973" spans="1:7" x14ac:dyDescent="0.2">
      <c r="A973" s="165">
        <v>11</v>
      </c>
      <c r="B973" s="228" t="s">
        <v>1166</v>
      </c>
      <c r="C973" s="232" t="s">
        <v>1167</v>
      </c>
      <c r="D973" s="239" t="s">
        <v>77</v>
      </c>
      <c r="E973" s="198">
        <v>29</v>
      </c>
      <c r="F973" s="198"/>
      <c r="G973" s="170">
        <f t="shared" si="58"/>
        <v>0</v>
      </c>
    </row>
    <row r="974" spans="1:7" ht="21.75" x14ac:dyDescent="0.2">
      <c r="A974" s="165">
        <v>12</v>
      </c>
      <c r="B974" s="228" t="s">
        <v>1168</v>
      </c>
      <c r="C974" s="232" t="s">
        <v>1169</v>
      </c>
      <c r="D974" s="239" t="s">
        <v>77</v>
      </c>
      <c r="E974" s="198">
        <v>33</v>
      </c>
      <c r="F974" s="198"/>
      <c r="G974" s="170">
        <f t="shared" si="58"/>
        <v>0</v>
      </c>
    </row>
    <row r="975" spans="1:7" ht="21.75" x14ac:dyDescent="0.2">
      <c r="A975" s="165">
        <v>13</v>
      </c>
      <c r="B975" s="228" t="s">
        <v>1170</v>
      </c>
      <c r="C975" s="232" t="s">
        <v>1171</v>
      </c>
      <c r="D975" s="239" t="s">
        <v>77</v>
      </c>
      <c r="E975" s="198">
        <v>28</v>
      </c>
      <c r="F975" s="198"/>
      <c r="G975" s="170">
        <f t="shared" si="58"/>
        <v>0</v>
      </c>
    </row>
    <row r="976" spans="1:7" x14ac:dyDescent="0.2">
      <c r="A976" s="165">
        <v>14</v>
      </c>
      <c r="B976" s="228" t="s">
        <v>1172</v>
      </c>
      <c r="C976" s="232" t="s">
        <v>1173</v>
      </c>
      <c r="D976" s="239" t="s">
        <v>77</v>
      </c>
      <c r="E976" s="198">
        <v>4</v>
      </c>
      <c r="F976" s="198"/>
      <c r="G976" s="170">
        <f t="shared" si="58"/>
        <v>0</v>
      </c>
    </row>
    <row r="977" spans="1:7" x14ac:dyDescent="0.2">
      <c r="A977" s="165">
        <v>15</v>
      </c>
      <c r="B977" s="228" t="s">
        <v>1174</v>
      </c>
      <c r="C977" s="232" t="s">
        <v>1175</v>
      </c>
      <c r="D977" s="239" t="s">
        <v>95</v>
      </c>
      <c r="E977" s="198">
        <v>28</v>
      </c>
      <c r="F977" s="198"/>
      <c r="G977" s="170">
        <f t="shared" si="58"/>
        <v>0</v>
      </c>
    </row>
    <row r="978" spans="1:7" x14ac:dyDescent="0.2">
      <c r="A978" s="165">
        <v>16</v>
      </c>
      <c r="B978" s="228" t="s">
        <v>1176</v>
      </c>
      <c r="C978" s="232" t="s">
        <v>1177</v>
      </c>
      <c r="D978" s="239" t="s">
        <v>95</v>
      </c>
      <c r="E978" s="198">
        <v>3</v>
      </c>
      <c r="F978" s="198"/>
      <c r="G978" s="170">
        <f t="shared" si="58"/>
        <v>0</v>
      </c>
    </row>
    <row r="979" spans="1:7" x14ac:dyDescent="0.2">
      <c r="A979" s="165">
        <v>17</v>
      </c>
      <c r="B979" s="228" t="s">
        <v>1178</v>
      </c>
      <c r="C979" s="232" t="s">
        <v>1179</v>
      </c>
      <c r="D979" s="239" t="s">
        <v>95</v>
      </c>
      <c r="E979" s="198">
        <v>17</v>
      </c>
      <c r="F979" s="198"/>
      <c r="G979" s="170">
        <f t="shared" si="58"/>
        <v>0</v>
      </c>
    </row>
    <row r="980" spans="1:7" x14ac:dyDescent="0.2">
      <c r="A980" s="165">
        <v>18</v>
      </c>
      <c r="B980" s="228" t="s">
        <v>1180</v>
      </c>
      <c r="C980" s="232" t="s">
        <v>1181</v>
      </c>
      <c r="D980" s="239" t="s">
        <v>77</v>
      </c>
      <c r="E980" s="198">
        <v>98</v>
      </c>
      <c r="F980" s="198"/>
      <c r="G980" s="170">
        <f t="shared" si="58"/>
        <v>0</v>
      </c>
    </row>
    <row r="981" spans="1:7" x14ac:dyDescent="0.2">
      <c r="A981" s="165">
        <v>19</v>
      </c>
      <c r="B981" s="228" t="s">
        <v>1182</v>
      </c>
      <c r="C981" s="232" t="s">
        <v>1183</v>
      </c>
      <c r="D981" s="239" t="s">
        <v>77</v>
      </c>
      <c r="E981" s="198">
        <v>22</v>
      </c>
      <c r="F981" s="198"/>
      <c r="G981" s="170">
        <f t="shared" si="58"/>
        <v>0</v>
      </c>
    </row>
    <row r="982" spans="1:7" ht="21.75" x14ac:dyDescent="0.2">
      <c r="A982" s="165">
        <v>20</v>
      </c>
      <c r="B982" s="228" t="s">
        <v>1184</v>
      </c>
      <c r="C982" s="232" t="s">
        <v>1185</v>
      </c>
      <c r="D982" s="239" t="s">
        <v>1186</v>
      </c>
      <c r="E982" s="198">
        <v>1.79</v>
      </c>
      <c r="F982" s="198"/>
      <c r="G982" s="170">
        <f t="shared" si="58"/>
        <v>0</v>
      </c>
    </row>
    <row r="983" spans="1:7" x14ac:dyDescent="0.2">
      <c r="A983" s="172"/>
      <c r="B983" s="173" t="s">
        <v>70</v>
      </c>
      <c r="C983" s="174" t="str">
        <f>CONCATENATE(B962," ",C962)</f>
        <v>721 Vnitřní kanalizace</v>
      </c>
      <c r="D983" s="175"/>
      <c r="E983" s="176"/>
      <c r="F983" s="177"/>
      <c r="G983" s="178">
        <f>SUM(G962:G982)</f>
        <v>0</v>
      </c>
    </row>
    <row r="984" spans="1:7" x14ac:dyDescent="0.2">
      <c r="A984" s="158" t="s">
        <v>68</v>
      </c>
      <c r="B984" s="159" t="s">
        <v>1187</v>
      </c>
      <c r="C984" s="190" t="s">
        <v>1188</v>
      </c>
      <c r="D984" s="160"/>
      <c r="E984" s="161"/>
      <c r="F984" s="161"/>
      <c r="G984" s="162"/>
    </row>
    <row r="985" spans="1:7" x14ac:dyDescent="0.2">
      <c r="A985" s="189">
        <v>1</v>
      </c>
      <c r="B985" s="228" t="s">
        <v>1189</v>
      </c>
      <c r="C985" s="232" t="s">
        <v>1190</v>
      </c>
      <c r="D985" s="239" t="s">
        <v>77</v>
      </c>
      <c r="E985" s="198">
        <v>140</v>
      </c>
      <c r="F985" s="198"/>
      <c r="G985" s="170">
        <f t="shared" ref="G985:G1010" si="59">E985*F985</f>
        <v>0</v>
      </c>
    </row>
    <row r="986" spans="1:7" x14ac:dyDescent="0.2">
      <c r="A986" s="189">
        <v>2</v>
      </c>
      <c r="B986" s="228" t="s">
        <v>1191</v>
      </c>
      <c r="C986" s="232" t="s">
        <v>1192</v>
      </c>
      <c r="D986" s="239" t="s">
        <v>95</v>
      </c>
      <c r="E986" s="198">
        <v>23</v>
      </c>
      <c r="F986" s="198"/>
      <c r="G986" s="170">
        <f t="shared" si="59"/>
        <v>0</v>
      </c>
    </row>
    <row r="987" spans="1:7" ht="21.75" x14ac:dyDescent="0.2">
      <c r="A987" s="189">
        <v>3</v>
      </c>
      <c r="B987" s="228" t="s">
        <v>1193</v>
      </c>
      <c r="C987" s="232" t="s">
        <v>1194</v>
      </c>
      <c r="D987" s="239" t="s">
        <v>95</v>
      </c>
      <c r="E987" s="198">
        <v>1</v>
      </c>
      <c r="F987" s="198"/>
      <c r="G987" s="170">
        <f t="shared" si="59"/>
        <v>0</v>
      </c>
    </row>
    <row r="988" spans="1:7" ht="21.75" x14ac:dyDescent="0.2">
      <c r="A988" s="189">
        <v>4</v>
      </c>
      <c r="B988" s="228" t="s">
        <v>1195</v>
      </c>
      <c r="C988" s="232" t="s">
        <v>1196</v>
      </c>
      <c r="D988" s="239" t="s">
        <v>95</v>
      </c>
      <c r="E988" s="198">
        <v>4</v>
      </c>
      <c r="F988" s="198"/>
      <c r="G988" s="170">
        <f t="shared" si="59"/>
        <v>0</v>
      </c>
    </row>
    <row r="989" spans="1:7" ht="21.75" x14ac:dyDescent="0.2">
      <c r="A989" s="189">
        <v>5</v>
      </c>
      <c r="B989" s="228" t="s">
        <v>1197</v>
      </c>
      <c r="C989" s="232" t="s">
        <v>1198</v>
      </c>
      <c r="D989" s="239" t="s">
        <v>77</v>
      </c>
      <c r="E989" s="198">
        <v>134</v>
      </c>
      <c r="F989" s="198"/>
      <c r="G989" s="170">
        <f t="shared" si="59"/>
        <v>0</v>
      </c>
    </row>
    <row r="990" spans="1:7" ht="21.75" x14ac:dyDescent="0.2">
      <c r="A990" s="189">
        <v>6</v>
      </c>
      <c r="B990" s="228" t="s">
        <v>1199</v>
      </c>
      <c r="C990" s="232" t="s">
        <v>1200</v>
      </c>
      <c r="D990" s="239" t="s">
        <v>77</v>
      </c>
      <c r="E990" s="198">
        <v>146</v>
      </c>
      <c r="F990" s="198"/>
      <c r="G990" s="170">
        <f t="shared" si="59"/>
        <v>0</v>
      </c>
    </row>
    <row r="991" spans="1:7" ht="21.75" x14ac:dyDescent="0.2">
      <c r="A991" s="189">
        <v>7</v>
      </c>
      <c r="B991" s="228" t="s">
        <v>1201</v>
      </c>
      <c r="C991" s="232" t="s">
        <v>1202</v>
      </c>
      <c r="D991" s="239" t="s">
        <v>77</v>
      </c>
      <c r="E991" s="198">
        <v>68</v>
      </c>
      <c r="F991" s="198"/>
      <c r="G991" s="170">
        <f t="shared" si="59"/>
        <v>0</v>
      </c>
    </row>
    <row r="992" spans="1:7" ht="21.75" x14ac:dyDescent="0.2">
      <c r="A992" s="189">
        <v>8</v>
      </c>
      <c r="B992" s="228" t="s">
        <v>1203</v>
      </c>
      <c r="C992" s="232" t="s">
        <v>1204</v>
      </c>
      <c r="D992" s="239" t="s">
        <v>77</v>
      </c>
      <c r="E992" s="198">
        <v>84</v>
      </c>
      <c r="F992" s="198"/>
      <c r="G992" s="170">
        <f t="shared" si="59"/>
        <v>0</v>
      </c>
    </row>
    <row r="993" spans="1:7" ht="21.75" x14ac:dyDescent="0.2">
      <c r="A993" s="189">
        <v>9</v>
      </c>
      <c r="B993" s="228" t="s">
        <v>1205</v>
      </c>
      <c r="C993" s="232" t="s">
        <v>1206</v>
      </c>
      <c r="D993" s="239" t="s">
        <v>77</v>
      </c>
      <c r="E993" s="198">
        <v>83</v>
      </c>
      <c r="F993" s="198"/>
      <c r="G993" s="170">
        <f t="shared" si="59"/>
        <v>0</v>
      </c>
    </row>
    <row r="994" spans="1:7" ht="21.75" x14ac:dyDescent="0.2">
      <c r="A994" s="189">
        <v>10</v>
      </c>
      <c r="B994" s="228" t="s">
        <v>1207</v>
      </c>
      <c r="C994" s="232" t="s">
        <v>1208</v>
      </c>
      <c r="D994" s="239" t="s">
        <v>77</v>
      </c>
      <c r="E994" s="198">
        <v>76</v>
      </c>
      <c r="F994" s="198"/>
      <c r="G994" s="170">
        <f t="shared" si="59"/>
        <v>0</v>
      </c>
    </row>
    <row r="995" spans="1:7" x14ac:dyDescent="0.2">
      <c r="A995" s="189">
        <v>11</v>
      </c>
      <c r="B995" s="228" t="s">
        <v>1209</v>
      </c>
      <c r="C995" s="232" t="s">
        <v>1210</v>
      </c>
      <c r="D995" s="239" t="s">
        <v>77</v>
      </c>
      <c r="E995" s="198">
        <v>140</v>
      </c>
      <c r="F995" s="198"/>
      <c r="G995" s="170">
        <f t="shared" si="59"/>
        <v>0</v>
      </c>
    </row>
    <row r="996" spans="1:7" ht="21.75" x14ac:dyDescent="0.2">
      <c r="A996" s="189">
        <v>12</v>
      </c>
      <c r="B996" s="228" t="s">
        <v>1211</v>
      </c>
      <c r="C996" s="232" t="s">
        <v>1212</v>
      </c>
      <c r="D996" s="239" t="s">
        <v>95</v>
      </c>
      <c r="E996" s="198">
        <v>5</v>
      </c>
      <c r="F996" s="198"/>
      <c r="G996" s="170">
        <f t="shared" si="59"/>
        <v>0</v>
      </c>
    </row>
    <row r="997" spans="1:7" x14ac:dyDescent="0.2">
      <c r="A997" s="189">
        <v>13</v>
      </c>
      <c r="B997" s="228" t="s">
        <v>1213</v>
      </c>
      <c r="C997" s="232" t="s">
        <v>1214</v>
      </c>
      <c r="D997" s="239" t="s">
        <v>95</v>
      </c>
      <c r="E997" s="198">
        <v>3</v>
      </c>
      <c r="F997" s="198"/>
      <c r="G997" s="170">
        <f t="shared" si="59"/>
        <v>0</v>
      </c>
    </row>
    <row r="998" spans="1:7" x14ac:dyDescent="0.2">
      <c r="A998" s="189">
        <v>14</v>
      </c>
      <c r="B998" s="228" t="s">
        <v>1215</v>
      </c>
      <c r="C998" s="232" t="s">
        <v>1216</v>
      </c>
      <c r="D998" s="239" t="s">
        <v>1217</v>
      </c>
      <c r="E998" s="198">
        <v>38</v>
      </c>
      <c r="F998" s="198"/>
      <c r="G998" s="170">
        <f t="shared" si="59"/>
        <v>0</v>
      </c>
    </row>
    <row r="999" spans="1:7" ht="21.75" x14ac:dyDescent="0.2">
      <c r="A999" s="189">
        <v>15</v>
      </c>
      <c r="B999" s="228" t="s">
        <v>1218</v>
      </c>
      <c r="C999" s="232" t="s">
        <v>1219</v>
      </c>
      <c r="D999" s="239" t="s">
        <v>95</v>
      </c>
      <c r="E999" s="198">
        <v>9</v>
      </c>
      <c r="F999" s="198"/>
      <c r="G999" s="170">
        <f t="shared" si="59"/>
        <v>0</v>
      </c>
    </row>
    <row r="1000" spans="1:7" x14ac:dyDescent="0.2">
      <c r="A1000" s="189">
        <v>16</v>
      </c>
      <c r="B1000" s="228" t="s">
        <v>1220</v>
      </c>
      <c r="C1000" s="232" t="s">
        <v>1221</v>
      </c>
      <c r="D1000" s="239" t="s">
        <v>95</v>
      </c>
      <c r="E1000" s="198">
        <v>8</v>
      </c>
      <c r="F1000" s="198"/>
      <c r="G1000" s="170">
        <f t="shared" si="59"/>
        <v>0</v>
      </c>
    </row>
    <row r="1001" spans="1:7" x14ac:dyDescent="0.2">
      <c r="A1001" s="189">
        <v>17</v>
      </c>
      <c r="B1001" s="228" t="s">
        <v>1222</v>
      </c>
      <c r="C1001" s="278" t="s">
        <v>1223</v>
      </c>
      <c r="D1001" s="239" t="s">
        <v>95</v>
      </c>
      <c r="E1001" s="198">
        <v>3</v>
      </c>
      <c r="F1001" s="198"/>
      <c r="G1001" s="170">
        <f t="shared" si="59"/>
        <v>0</v>
      </c>
    </row>
    <row r="1002" spans="1:7" x14ac:dyDescent="0.2">
      <c r="A1002" s="189">
        <v>18</v>
      </c>
      <c r="B1002" s="228" t="s">
        <v>1224</v>
      </c>
      <c r="C1002" s="232" t="s">
        <v>1225</v>
      </c>
      <c r="D1002" s="239" t="s">
        <v>95</v>
      </c>
      <c r="E1002" s="198">
        <v>1</v>
      </c>
      <c r="F1002" s="198"/>
      <c r="G1002" s="170">
        <f t="shared" si="59"/>
        <v>0</v>
      </c>
    </row>
    <row r="1003" spans="1:7" x14ac:dyDescent="0.2">
      <c r="A1003" s="189">
        <v>19</v>
      </c>
      <c r="B1003" s="228" t="s">
        <v>1226</v>
      </c>
      <c r="C1003" s="232" t="s">
        <v>1227</v>
      </c>
      <c r="D1003" s="239" t="s">
        <v>95</v>
      </c>
      <c r="E1003" s="198">
        <v>54</v>
      </c>
      <c r="F1003" s="198"/>
      <c r="G1003" s="170">
        <f t="shared" si="59"/>
        <v>0</v>
      </c>
    </row>
    <row r="1004" spans="1:7" x14ac:dyDescent="0.2">
      <c r="A1004" s="189">
        <v>20</v>
      </c>
      <c r="B1004" s="228" t="s">
        <v>1228</v>
      </c>
      <c r="C1004" s="232" t="s">
        <v>1229</v>
      </c>
      <c r="D1004" s="239" t="s">
        <v>95</v>
      </c>
      <c r="E1004" s="198">
        <v>3</v>
      </c>
      <c r="F1004" s="198"/>
      <c r="G1004" s="170">
        <f t="shared" si="59"/>
        <v>0</v>
      </c>
    </row>
    <row r="1005" spans="1:7" x14ac:dyDescent="0.2">
      <c r="A1005" s="189">
        <v>21</v>
      </c>
      <c r="B1005" s="228" t="s">
        <v>1230</v>
      </c>
      <c r="C1005" s="232" t="s">
        <v>1231</v>
      </c>
      <c r="D1005" s="239" t="s">
        <v>95</v>
      </c>
      <c r="E1005" s="198">
        <v>76</v>
      </c>
      <c r="F1005" s="198"/>
      <c r="G1005" s="170">
        <f t="shared" si="59"/>
        <v>0</v>
      </c>
    </row>
    <row r="1006" spans="1:7" ht="21.75" x14ac:dyDescent="0.2">
      <c r="A1006" s="189">
        <v>22</v>
      </c>
      <c r="B1006" s="228" t="s">
        <v>1232</v>
      </c>
      <c r="C1006" s="232" t="s">
        <v>1233</v>
      </c>
      <c r="D1006" s="239" t="s">
        <v>95</v>
      </c>
      <c r="E1006" s="198">
        <v>1</v>
      </c>
      <c r="F1006" s="198"/>
      <c r="G1006" s="170">
        <f t="shared" si="59"/>
        <v>0</v>
      </c>
    </row>
    <row r="1007" spans="1:7" ht="21.75" x14ac:dyDescent="0.2">
      <c r="A1007" s="189">
        <v>23</v>
      </c>
      <c r="B1007" s="228" t="s">
        <v>1234</v>
      </c>
      <c r="C1007" s="232" t="s">
        <v>1235</v>
      </c>
      <c r="D1007" s="239" t="s">
        <v>95</v>
      </c>
      <c r="E1007" s="198">
        <v>1</v>
      </c>
      <c r="F1007" s="198"/>
      <c r="G1007" s="170">
        <f t="shared" si="59"/>
        <v>0</v>
      </c>
    </row>
    <row r="1008" spans="1:7" ht="21.75" x14ac:dyDescent="0.2">
      <c r="A1008" s="189">
        <v>24</v>
      </c>
      <c r="B1008" s="228" t="s">
        <v>1236</v>
      </c>
      <c r="C1008" s="232" t="s">
        <v>1237</v>
      </c>
      <c r="D1008" s="239" t="s">
        <v>77</v>
      </c>
      <c r="E1008" s="198">
        <v>280</v>
      </c>
      <c r="F1008" s="198"/>
      <c r="G1008" s="170">
        <f t="shared" si="59"/>
        <v>0</v>
      </c>
    </row>
    <row r="1009" spans="1:7" x14ac:dyDescent="0.2">
      <c r="A1009" s="189">
        <v>25</v>
      </c>
      <c r="B1009" s="228" t="s">
        <v>1238</v>
      </c>
      <c r="C1009" s="232" t="s">
        <v>1239</v>
      </c>
      <c r="D1009" s="239" t="s">
        <v>77</v>
      </c>
      <c r="E1009" s="198">
        <v>280</v>
      </c>
      <c r="F1009" s="198"/>
      <c r="G1009" s="170">
        <f t="shared" si="59"/>
        <v>0</v>
      </c>
    </row>
    <row r="1010" spans="1:7" ht="21.75" x14ac:dyDescent="0.2">
      <c r="A1010" s="189">
        <v>26</v>
      </c>
      <c r="B1010" s="228" t="s">
        <v>1240</v>
      </c>
      <c r="C1010" s="279" t="s">
        <v>1241</v>
      </c>
      <c r="D1010" s="239" t="s">
        <v>1186</v>
      </c>
      <c r="E1010" s="198">
        <v>1.08</v>
      </c>
      <c r="F1010" s="198"/>
      <c r="G1010" s="170">
        <f t="shared" si="59"/>
        <v>0</v>
      </c>
    </row>
    <row r="1011" spans="1:7" x14ac:dyDescent="0.2">
      <c r="A1011" s="172"/>
      <c r="B1011" s="173" t="s">
        <v>70</v>
      </c>
      <c r="C1011" s="174" t="str">
        <f>CONCATENATE(B984," ",C984)</f>
        <v>722 Vnitřní vodovod</v>
      </c>
      <c r="D1011" s="175"/>
      <c r="E1011" s="176"/>
      <c r="F1011" s="177"/>
      <c r="G1011" s="178">
        <f>SUM(G984:G1010)</f>
        <v>0</v>
      </c>
    </row>
    <row r="1012" spans="1:7" x14ac:dyDescent="0.2">
      <c r="A1012" s="158" t="s">
        <v>68</v>
      </c>
      <c r="B1012" s="159" t="s">
        <v>1242</v>
      </c>
      <c r="C1012" s="190" t="s">
        <v>1243</v>
      </c>
      <c r="D1012" s="160"/>
      <c r="E1012" s="161"/>
      <c r="F1012" s="161"/>
      <c r="G1012" s="162"/>
    </row>
    <row r="1013" spans="1:7" x14ac:dyDescent="0.2">
      <c r="A1013" s="187">
        <v>1</v>
      </c>
      <c r="B1013" s="228" t="s">
        <v>1244</v>
      </c>
      <c r="C1013" s="280" t="s">
        <v>1245</v>
      </c>
      <c r="D1013" s="198" t="s">
        <v>1246</v>
      </c>
      <c r="E1013" s="198">
        <v>10</v>
      </c>
      <c r="F1013" s="198"/>
      <c r="G1013" s="170">
        <f t="shared" ref="G1013:G1026" si="60">E1013*F1013</f>
        <v>0</v>
      </c>
    </row>
    <row r="1014" spans="1:7" x14ac:dyDescent="0.2">
      <c r="A1014" s="187">
        <v>2</v>
      </c>
      <c r="B1014" s="228" t="s">
        <v>1247</v>
      </c>
      <c r="C1014" s="281" t="s">
        <v>1248</v>
      </c>
      <c r="D1014" s="198" t="s">
        <v>1246</v>
      </c>
      <c r="E1014" s="198">
        <v>38</v>
      </c>
      <c r="F1014" s="198"/>
      <c r="G1014" s="170">
        <f t="shared" si="60"/>
        <v>0</v>
      </c>
    </row>
    <row r="1015" spans="1:7" x14ac:dyDescent="0.2">
      <c r="A1015" s="187">
        <v>3</v>
      </c>
      <c r="B1015" s="228" t="s">
        <v>1249</v>
      </c>
      <c r="C1015" s="280" t="s">
        <v>1250</v>
      </c>
      <c r="D1015" s="198" t="s">
        <v>1246</v>
      </c>
      <c r="E1015" s="198">
        <v>3</v>
      </c>
      <c r="F1015" s="198"/>
      <c r="G1015" s="170">
        <f t="shared" si="60"/>
        <v>0</v>
      </c>
    </row>
    <row r="1016" spans="1:7" x14ac:dyDescent="0.2">
      <c r="A1016" s="187">
        <v>4</v>
      </c>
      <c r="B1016" s="228" t="s">
        <v>1251</v>
      </c>
      <c r="C1016" s="280" t="s">
        <v>1252</v>
      </c>
      <c r="D1016" s="198" t="s">
        <v>1246</v>
      </c>
      <c r="E1016" s="198">
        <v>3</v>
      </c>
      <c r="F1016" s="198"/>
      <c r="G1016" s="170">
        <f t="shared" si="60"/>
        <v>0</v>
      </c>
    </row>
    <row r="1017" spans="1:7" x14ac:dyDescent="0.2">
      <c r="A1017" s="187">
        <v>5</v>
      </c>
      <c r="B1017" s="228" t="s">
        <v>1253</v>
      </c>
      <c r="C1017" s="281" t="s">
        <v>1254</v>
      </c>
      <c r="D1017" s="198" t="s">
        <v>1246</v>
      </c>
      <c r="E1017" s="198">
        <v>38</v>
      </c>
      <c r="F1017" s="198"/>
      <c r="G1017" s="170">
        <f t="shared" si="60"/>
        <v>0</v>
      </c>
    </row>
    <row r="1018" spans="1:7" x14ac:dyDescent="0.2">
      <c r="A1018" s="187">
        <v>6</v>
      </c>
      <c r="B1018" s="228" t="s">
        <v>1255</v>
      </c>
      <c r="C1018" s="280" t="s">
        <v>1256</v>
      </c>
      <c r="D1018" s="198" t="s">
        <v>1246</v>
      </c>
      <c r="E1018" s="198">
        <v>3</v>
      </c>
      <c r="F1018" s="198"/>
      <c r="G1018" s="170">
        <f t="shared" si="60"/>
        <v>0</v>
      </c>
    </row>
    <row r="1019" spans="1:7" x14ac:dyDescent="0.2">
      <c r="A1019" s="187">
        <v>7</v>
      </c>
      <c r="B1019" s="228" t="s">
        <v>1257</v>
      </c>
      <c r="C1019" s="282" t="s">
        <v>1258</v>
      </c>
      <c r="D1019" s="198" t="s">
        <v>1246</v>
      </c>
      <c r="E1019" s="198">
        <v>3</v>
      </c>
      <c r="F1019" s="198"/>
      <c r="G1019" s="170">
        <f t="shared" si="60"/>
        <v>0</v>
      </c>
    </row>
    <row r="1020" spans="1:7" x14ac:dyDescent="0.2">
      <c r="A1020" s="187">
        <v>8</v>
      </c>
      <c r="B1020" s="228" t="s">
        <v>1259</v>
      </c>
      <c r="C1020" s="282" t="s">
        <v>1260</v>
      </c>
      <c r="D1020" s="198" t="s">
        <v>1246</v>
      </c>
      <c r="E1020" s="198">
        <v>5</v>
      </c>
      <c r="F1020" s="198"/>
      <c r="G1020" s="170">
        <f t="shared" si="60"/>
        <v>0</v>
      </c>
    </row>
    <row r="1021" spans="1:7" x14ac:dyDescent="0.2">
      <c r="A1021" s="187">
        <v>9</v>
      </c>
      <c r="B1021" s="228" t="s">
        <v>1261</v>
      </c>
      <c r="C1021" s="282" t="s">
        <v>1262</v>
      </c>
      <c r="D1021" s="198" t="s">
        <v>1246</v>
      </c>
      <c r="E1021" s="198">
        <v>1</v>
      </c>
      <c r="F1021" s="198"/>
      <c r="G1021" s="170">
        <f t="shared" si="60"/>
        <v>0</v>
      </c>
    </row>
    <row r="1022" spans="1:7" x14ac:dyDescent="0.2">
      <c r="A1022" s="187">
        <v>10</v>
      </c>
      <c r="B1022" s="228" t="s">
        <v>1263</v>
      </c>
      <c r="C1022" s="282" t="s">
        <v>1264</v>
      </c>
      <c r="D1022" s="198" t="s">
        <v>1246</v>
      </c>
      <c r="E1022" s="198">
        <v>2</v>
      </c>
      <c r="F1022" s="198"/>
      <c r="G1022" s="170">
        <f t="shared" si="60"/>
        <v>0</v>
      </c>
    </row>
    <row r="1023" spans="1:7" x14ac:dyDescent="0.2">
      <c r="A1023" s="187">
        <v>11</v>
      </c>
      <c r="B1023" s="228" t="s">
        <v>1265</v>
      </c>
      <c r="C1023" s="282" t="s">
        <v>1266</v>
      </c>
      <c r="D1023" s="198" t="s">
        <v>1246</v>
      </c>
      <c r="E1023" s="198">
        <v>1</v>
      </c>
      <c r="F1023" s="198"/>
      <c r="G1023" s="170">
        <f t="shared" si="60"/>
        <v>0</v>
      </c>
    </row>
    <row r="1024" spans="1:7" x14ac:dyDescent="0.2">
      <c r="A1024" s="187">
        <v>12</v>
      </c>
      <c r="B1024" s="228" t="s">
        <v>1267</v>
      </c>
      <c r="C1024" s="282" t="s">
        <v>1268</v>
      </c>
      <c r="D1024" s="198" t="s">
        <v>1246</v>
      </c>
      <c r="E1024" s="198">
        <v>1</v>
      </c>
      <c r="F1024" s="198"/>
      <c r="G1024" s="170">
        <f t="shared" si="60"/>
        <v>0</v>
      </c>
    </row>
    <row r="1025" spans="1:7" x14ac:dyDescent="0.2">
      <c r="A1025" s="187">
        <v>13</v>
      </c>
      <c r="B1025" s="228" t="s">
        <v>1269</v>
      </c>
      <c r="C1025" s="282" t="s">
        <v>1270</v>
      </c>
      <c r="D1025" s="198" t="s">
        <v>1246</v>
      </c>
      <c r="E1025" s="198">
        <v>3</v>
      </c>
      <c r="F1025" s="198"/>
      <c r="G1025" s="170">
        <f t="shared" si="60"/>
        <v>0</v>
      </c>
    </row>
    <row r="1026" spans="1:7" ht="21.75" x14ac:dyDescent="0.2">
      <c r="A1026" s="187">
        <v>14</v>
      </c>
      <c r="B1026" s="228" t="s">
        <v>1271</v>
      </c>
      <c r="C1026" s="232" t="s">
        <v>1272</v>
      </c>
      <c r="D1026" s="198" t="s">
        <v>1186</v>
      </c>
      <c r="E1026" s="198">
        <v>0.22</v>
      </c>
      <c r="F1026" s="198"/>
      <c r="G1026" s="170">
        <f t="shared" si="60"/>
        <v>0</v>
      </c>
    </row>
    <row r="1027" spans="1:7" x14ac:dyDescent="0.2">
      <c r="A1027" s="172"/>
      <c r="B1027" s="173" t="s">
        <v>70</v>
      </c>
      <c r="C1027" s="174" t="str">
        <f>CONCATENATE(B1012," ",C1012)</f>
        <v>725 Zařizovací předměty</v>
      </c>
      <c r="D1027" s="175"/>
      <c r="E1027" s="176"/>
      <c r="F1027" s="177"/>
      <c r="G1027" s="178">
        <f>SUM(G1013:G1026)</f>
        <v>0</v>
      </c>
    </row>
    <row r="1028" spans="1:7" x14ac:dyDescent="0.2">
      <c r="A1028" s="158" t="s">
        <v>68</v>
      </c>
      <c r="B1028" s="159" t="s">
        <v>78</v>
      </c>
      <c r="C1028" s="190" t="s">
        <v>1273</v>
      </c>
      <c r="D1028" s="160"/>
      <c r="E1028" s="161"/>
      <c r="F1028" s="161"/>
      <c r="G1028" s="162"/>
    </row>
    <row r="1029" spans="1:7" x14ac:dyDescent="0.2">
      <c r="A1029" s="189">
        <v>1</v>
      </c>
      <c r="B1029" s="283" t="s">
        <v>1274</v>
      </c>
      <c r="C1029" s="284" t="s">
        <v>1275</v>
      </c>
      <c r="D1029" s="198" t="s">
        <v>94</v>
      </c>
      <c r="E1029" s="198">
        <v>1</v>
      </c>
      <c r="F1029" s="198"/>
      <c r="G1029" s="170">
        <f t="shared" ref="G1029:G1034" si="61">E1029*F1029</f>
        <v>0</v>
      </c>
    </row>
    <row r="1030" spans="1:7" x14ac:dyDescent="0.2">
      <c r="A1030" s="189"/>
      <c r="B1030" s="283">
        <v>974100030</v>
      </c>
      <c r="C1030" s="284" t="s">
        <v>1276</v>
      </c>
      <c r="D1030" s="198" t="s">
        <v>77</v>
      </c>
      <c r="E1030" s="198">
        <v>86</v>
      </c>
      <c r="F1030" s="198"/>
      <c r="G1030" s="170">
        <f t="shared" si="61"/>
        <v>0</v>
      </c>
    </row>
    <row r="1031" spans="1:7" x14ac:dyDescent="0.2">
      <c r="A1031" s="189"/>
      <c r="B1031" s="283">
        <v>974200030</v>
      </c>
      <c r="C1031" s="284" t="s">
        <v>1277</v>
      </c>
      <c r="D1031" s="198" t="s">
        <v>77</v>
      </c>
      <c r="E1031" s="198">
        <v>12</v>
      </c>
      <c r="F1031" s="198"/>
      <c r="G1031" s="170">
        <f t="shared" si="61"/>
        <v>0</v>
      </c>
    </row>
    <row r="1032" spans="1:7" x14ac:dyDescent="0.2">
      <c r="A1032" s="189"/>
      <c r="B1032" s="283">
        <v>971100021</v>
      </c>
      <c r="C1032" s="284" t="s">
        <v>1278</v>
      </c>
      <c r="D1032" s="198" t="s">
        <v>76</v>
      </c>
      <c r="E1032" s="198">
        <v>0.66</v>
      </c>
      <c r="F1032" s="198"/>
      <c r="G1032" s="170">
        <f t="shared" si="61"/>
        <v>0</v>
      </c>
    </row>
    <row r="1033" spans="1:7" x14ac:dyDescent="0.2">
      <c r="A1033" s="189"/>
      <c r="B1033" s="283">
        <v>971100031</v>
      </c>
      <c r="C1033" s="284" t="s">
        <v>1279</v>
      </c>
      <c r="D1033" s="198" t="s">
        <v>76</v>
      </c>
      <c r="E1033" s="198">
        <v>0.88</v>
      </c>
      <c r="F1033" s="198"/>
      <c r="G1033" s="170">
        <f t="shared" si="61"/>
        <v>0</v>
      </c>
    </row>
    <row r="1034" spans="1:7" x14ac:dyDescent="0.2">
      <c r="A1034" s="189"/>
      <c r="B1034" s="283">
        <v>974100040</v>
      </c>
      <c r="C1034" s="284" t="s">
        <v>1280</v>
      </c>
      <c r="D1034" s="198" t="s">
        <v>77</v>
      </c>
      <c r="E1034" s="198">
        <v>41</v>
      </c>
      <c r="F1034" s="198"/>
      <c r="G1034" s="170">
        <f t="shared" si="61"/>
        <v>0</v>
      </c>
    </row>
    <row r="1035" spans="1:7" x14ac:dyDescent="0.2">
      <c r="A1035" s="172"/>
      <c r="B1035" s="173" t="s">
        <v>70</v>
      </c>
      <c r="C1035" s="174" t="str">
        <f>CONCATENATE(B1028," ",C1028)</f>
        <v>4 Ostatní práce</v>
      </c>
      <c r="D1035" s="175"/>
      <c r="E1035" s="176"/>
      <c r="F1035" s="177"/>
      <c r="G1035" s="178">
        <f>SUM(G1029:G1034)</f>
        <v>0</v>
      </c>
    </row>
    <row r="1036" spans="1:7" x14ac:dyDescent="0.2">
      <c r="A1036" s="172"/>
      <c r="B1036" s="289" t="s">
        <v>70</v>
      </c>
      <c r="C1036" s="290" t="s">
        <v>1143</v>
      </c>
      <c r="D1036" s="175"/>
      <c r="E1036" s="176"/>
      <c r="F1036" s="177"/>
      <c r="G1036" s="178">
        <f>SUM(G1035,G1027,G1011,G983)</f>
        <v>0</v>
      </c>
    </row>
  </sheetData>
  <mergeCells count="20">
    <mergeCell ref="A1:G1"/>
    <mergeCell ref="A5:B5"/>
    <mergeCell ref="A6:B6"/>
    <mergeCell ref="E6:G6"/>
    <mergeCell ref="A534:B534"/>
    <mergeCell ref="A535:B535"/>
    <mergeCell ref="E535:G535"/>
    <mergeCell ref="A587:B587"/>
    <mergeCell ref="A588:B588"/>
    <mergeCell ref="E588:G588"/>
    <mergeCell ref="A955:G955"/>
    <mergeCell ref="A957:B957"/>
    <mergeCell ref="A958:B958"/>
    <mergeCell ref="E958:G958"/>
    <mergeCell ref="A751:B751"/>
    <mergeCell ref="A752:B752"/>
    <mergeCell ref="E752:G752"/>
    <mergeCell ref="A896:B896"/>
    <mergeCell ref="A897:B897"/>
    <mergeCell ref="E897:G897"/>
  </mergeCells>
  <printOptions gridLinesSet="0"/>
  <pageMargins left="0.59055118110236227" right="0.39370078740157483" top="0.59055118110236227" bottom="0.98425196850393704" header="0.19685039370078741" footer="0.51181102362204722"/>
  <pageSetup paperSize="9" fitToHeight="100" orientation="portrait" horizontalDpi="300" r:id="rId1"/>
  <headerFooter alignWithMargins="0">
    <oddFooter>&amp;L&amp;9Zpracováno programem &amp;"Arial CE,Tučné"BUILDpower,  © RTS, a.s.&amp;R&amp;"Arial,Obyčejné"Strana &amp;P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D0E293EB-0194-4B10-A363-2DE8853211F6}">
            <xm:f>(SEARCH("Položka zrušena",'\Documents and Settings\coin\Dokumenty\PŘEČEK VELKÉ MPŘÍLEPY\[VELKE PRILEPY_2.ETAPA ELEKTRO SILNOPROUD.xls]ELSIL'!#REF!))&gt;0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C689</xm:sqref>
        </x14:conditionalFormatting>
        <x14:conditionalFormatting xmlns:xm="http://schemas.microsoft.com/office/excel/2006/main">
          <x14:cfRule type="expression" priority="3" stopIfTrue="1" id="{6F8CDAC1-7472-4797-BF92-657BCC0C014D}">
            <xm:f>(SEARCH("Položka zrušena",'\Documents and Settings\coin\Dokumenty\PŘEČEK VELKÉ MPŘÍLEPY\[VELKE PRILEPY_2.ETAPA ELEKTRO SILNOPROUD.xls]ELSIL'!#REF!))&gt;0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C690</xm:sqref>
        </x14:conditionalFormatting>
        <x14:conditionalFormatting xmlns:xm="http://schemas.microsoft.com/office/excel/2006/main">
          <x14:cfRule type="expression" priority="2" stopIfTrue="1" id="{43A543B7-9C3C-4B91-91FB-74C6F3CCAEC1}">
            <xm:f>(SEARCH("Položka zrušena",'\Documents and Settings\coin\Dokumenty\PŘEČEK VELKÉ MPŘÍLEPY\[VELKE PRILEPY_2.ETAPA ELEKTRO SILNOPROUD.xls]ELSIL'!#REF!))&gt;0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C691</xm:sqref>
        </x14:conditionalFormatting>
        <x14:conditionalFormatting xmlns:xm="http://schemas.microsoft.com/office/excel/2006/main">
          <x14:cfRule type="expression" priority="1" stopIfTrue="1" id="{16FEB7D0-952D-4705-8C21-9F1E9AA5A2C9}">
            <xm:f>(SEARCH("Položka zrušena",'\Documents and Settings\coin\Dokumenty\PŘEČEK VELKÉ MPŘÍLEPY\[VELKE PRILEPY_2.ETAPA ELEKTRO SILNOPROUD.xls]ELSIL'!#REF!))&gt;0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C692:C695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</cp:lastModifiedBy>
  <cp:lastPrinted>2016-04-25T11:14:13Z</cp:lastPrinted>
  <dcterms:created xsi:type="dcterms:W3CDTF">2013-10-29T09:14:48Z</dcterms:created>
  <dcterms:modified xsi:type="dcterms:W3CDTF">2016-04-25T11:19:50Z</dcterms:modified>
</cp:coreProperties>
</file>