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9012018a2 - Rekonstrukce..." sheetId="2" r:id="rId2"/>
    <sheet name="09012018b2 - Rekonstrukce..." sheetId="3" r:id="rId3"/>
    <sheet name="09012018d2 - Rekonstrukce..." sheetId="4" r:id="rId4"/>
    <sheet name="09012018c2 - Rekonstrukce..." sheetId="5" r:id="rId5"/>
    <sheet name="Pokyny pro vyplnění" sheetId="6" r:id="rId6"/>
  </sheets>
  <definedNames>
    <definedName name="_xlnm.Print_Area" localSheetId="0">'Rekapitulace stavby'!$D$4:$AO$33,'Rekapitulace stavby'!$C$39:$AQ$56</definedName>
    <definedName name="_xlnm.Print_Titles" localSheetId="0">'Rekapitulace stavby'!$49:$49</definedName>
    <definedName name="_xlnm._FilterDatabase" localSheetId="1" hidden="1">'09012018a2 - Rekonstrukce...'!$C$82:$K$285</definedName>
    <definedName name="_xlnm.Print_Area" localSheetId="1">'09012018a2 - Rekonstrukce...'!$C$4:$J$36,'09012018a2 - Rekonstrukce...'!$C$42:$J$64,'09012018a2 - Rekonstrukce...'!$C$70:$K$285</definedName>
    <definedName name="_xlnm.Print_Titles" localSheetId="1">'09012018a2 - Rekonstrukce...'!$82:$82</definedName>
    <definedName name="_xlnm._FilterDatabase" localSheetId="2" hidden="1">'09012018b2 - Rekonstrukce...'!$C$80:$K$134</definedName>
    <definedName name="_xlnm.Print_Area" localSheetId="2">'09012018b2 - Rekonstrukce...'!$C$4:$J$36,'09012018b2 - Rekonstrukce...'!$C$42:$J$62,'09012018b2 - Rekonstrukce...'!$C$68:$K$134</definedName>
    <definedName name="_xlnm.Print_Titles" localSheetId="2">'09012018b2 - Rekonstrukce...'!$80:$80</definedName>
    <definedName name="_xlnm._FilterDatabase" localSheetId="3" hidden="1">'09012018d2 - Rekonstrukce...'!$C$82:$K$109</definedName>
    <definedName name="_xlnm.Print_Area" localSheetId="3">'09012018d2 - Rekonstrukce...'!$C$4:$J$36,'09012018d2 - Rekonstrukce...'!$C$42:$J$64,'09012018d2 - Rekonstrukce...'!$C$70:$K$109</definedName>
    <definedName name="_xlnm.Print_Titles" localSheetId="3">'09012018d2 - Rekonstrukce...'!$82:$82</definedName>
    <definedName name="_xlnm._FilterDatabase" localSheetId="4" hidden="1">'09012018c2 - Rekonstrukce...'!$C$77:$K$84</definedName>
    <definedName name="_xlnm.Print_Area" localSheetId="4">'09012018c2 - Rekonstrukce...'!$C$4:$J$36,'09012018c2 - Rekonstrukce...'!$C$42:$J$59,'09012018c2 - Rekonstrukce...'!$C$65:$K$84</definedName>
    <definedName name="_xlnm.Print_Titles" localSheetId="4">'09012018c2 - Rekonstrukce...'!$77:$77</definedName>
    <definedName name="_xlnm.Print_Area" localSheetId="5">'Pokyny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5"/>
  <c r="AX55"/>
  <c i="5" r="BI81"/>
  <c r="F34"/>
  <c i="1" r="BD55"/>
  <c i="5" r="BH81"/>
  <c r="F33"/>
  <c i="1" r="BC55"/>
  <c i="5" r="BG81"/>
  <c r="F32"/>
  <c i="1" r="BB55"/>
  <c i="5" r="BF81"/>
  <c r="J31"/>
  <c i="1" r="AW55"/>
  <c i="5" r="F31"/>
  <c i="1" r="BA55"/>
  <c i="5" r="T81"/>
  <c r="T80"/>
  <c r="T79"/>
  <c r="T78"/>
  <c r="R81"/>
  <c r="R80"/>
  <c r="R79"/>
  <c r="R78"/>
  <c r="P81"/>
  <c r="P80"/>
  <c r="P79"/>
  <c r="P78"/>
  <c i="1" r="AU55"/>
  <c i="5" r="BK81"/>
  <c r="BK80"/>
  <c r="J80"/>
  <c r="BK79"/>
  <c r="J79"/>
  <c r="BK78"/>
  <c r="J78"/>
  <c r="J56"/>
  <c r="J27"/>
  <c i="1" r="AG55"/>
  <c i="5" r="J81"/>
  <c r="BE81"/>
  <c r="J30"/>
  <c i="1" r="AV55"/>
  <c i="5" r="F30"/>
  <c i="1" r="AZ55"/>
  <c i="5" r="J58"/>
  <c r="J57"/>
  <c r="J74"/>
  <c r="F74"/>
  <c r="F72"/>
  <c r="E70"/>
  <c r="J51"/>
  <c r="F51"/>
  <c r="F49"/>
  <c r="E47"/>
  <c r="J36"/>
  <c r="J18"/>
  <c r="E18"/>
  <c r="F75"/>
  <c r="F52"/>
  <c r="J17"/>
  <c r="J12"/>
  <c r="J72"/>
  <c r="J49"/>
  <c r="E7"/>
  <c r="E68"/>
  <c r="E45"/>
  <c i="1" r="AY54"/>
  <c r="AX54"/>
  <c i="4" r="BI109"/>
  <c r="BH109"/>
  <c r="BG109"/>
  <c r="BF109"/>
  <c r="T109"/>
  <c r="T108"/>
  <c r="R109"/>
  <c r="R108"/>
  <c r="P109"/>
  <c r="P108"/>
  <c r="BK109"/>
  <c r="BK108"/>
  <c r="J108"/>
  <c r="J109"/>
  <c r="BE109"/>
  <c r="J63"/>
  <c r="BI106"/>
  <c r="BH106"/>
  <c r="BG106"/>
  <c r="BF106"/>
  <c r="T106"/>
  <c r="T105"/>
  <c r="R106"/>
  <c r="R105"/>
  <c r="P106"/>
  <c r="P105"/>
  <c r="BK106"/>
  <c r="BK105"/>
  <c r="J105"/>
  <c r="J106"/>
  <c r="BE106"/>
  <c r="J62"/>
  <c r="BI104"/>
  <c r="BH104"/>
  <c r="BG104"/>
  <c r="BF104"/>
  <c r="T104"/>
  <c r="R104"/>
  <c r="P104"/>
  <c r="BK104"/>
  <c r="J104"/>
  <c r="BE104"/>
  <c r="BI103"/>
  <c r="BH103"/>
  <c r="BG103"/>
  <c r="BF103"/>
  <c r="T103"/>
  <c r="T102"/>
  <c r="R103"/>
  <c r="R102"/>
  <c r="P103"/>
  <c r="P102"/>
  <c r="BK103"/>
  <c r="BK102"/>
  <c r="J102"/>
  <c r="J103"/>
  <c r="BE103"/>
  <c r="J61"/>
  <c r="BI101"/>
  <c r="BH101"/>
  <c r="BG101"/>
  <c r="BF101"/>
  <c r="T101"/>
  <c r="R101"/>
  <c r="P101"/>
  <c r="BK101"/>
  <c r="J101"/>
  <c r="BE101"/>
  <c r="BI100"/>
  <c r="BH100"/>
  <c r="BG100"/>
  <c r="BF100"/>
  <c r="T100"/>
  <c r="R100"/>
  <c r="P100"/>
  <c r="BK100"/>
  <c r="J100"/>
  <c r="BE100"/>
  <c r="BI99"/>
  <c r="BH99"/>
  <c r="BG99"/>
  <c r="BF99"/>
  <c r="T99"/>
  <c r="T98"/>
  <c r="R99"/>
  <c r="R98"/>
  <c r="P99"/>
  <c r="P98"/>
  <c r="BK99"/>
  <c r="BK98"/>
  <c r="J98"/>
  <c r="J99"/>
  <c r="BE99"/>
  <c r="J60"/>
  <c r="BI97"/>
  <c r="BH97"/>
  <c r="BG97"/>
  <c r="BF97"/>
  <c r="T97"/>
  <c r="R97"/>
  <c r="P97"/>
  <c r="BK97"/>
  <c r="J97"/>
  <c r="BE97"/>
  <c r="BI96"/>
  <c r="BH96"/>
  <c r="BG96"/>
  <c r="BF96"/>
  <c r="T96"/>
  <c r="R96"/>
  <c r="P96"/>
  <c r="BK96"/>
  <c r="J96"/>
  <c r="BE96"/>
  <c r="BI95"/>
  <c r="BH95"/>
  <c r="BG95"/>
  <c r="BF95"/>
  <c r="T95"/>
  <c r="R95"/>
  <c r="P95"/>
  <c r="BK95"/>
  <c r="J95"/>
  <c r="BE95"/>
  <c r="BI91"/>
  <c r="BH91"/>
  <c r="BG91"/>
  <c r="BF91"/>
  <c r="T91"/>
  <c r="R91"/>
  <c r="P91"/>
  <c r="BK91"/>
  <c r="J91"/>
  <c r="BE91"/>
  <c r="BI89"/>
  <c r="BH89"/>
  <c r="BG89"/>
  <c r="BF89"/>
  <c r="T89"/>
  <c r="T88"/>
  <c r="R89"/>
  <c r="R88"/>
  <c r="P89"/>
  <c r="P88"/>
  <c r="BK89"/>
  <c r="BK88"/>
  <c r="J88"/>
  <c r="J89"/>
  <c r="BE89"/>
  <c r="J59"/>
  <c r="BI87"/>
  <c r="BH87"/>
  <c r="BG87"/>
  <c r="BF87"/>
  <c r="T87"/>
  <c r="R87"/>
  <c r="P87"/>
  <c r="BK87"/>
  <c r="J87"/>
  <c r="BE87"/>
  <c r="BI86"/>
  <c r="F34"/>
  <c i="1" r="BD54"/>
  <c i="4" r="BH86"/>
  <c r="F33"/>
  <c i="1" r="BC54"/>
  <c i="4" r="BG86"/>
  <c r="F32"/>
  <c i="1" r="BB54"/>
  <c i="4" r="BF86"/>
  <c r="J31"/>
  <c i="1" r="AW54"/>
  <c i="4" r="F31"/>
  <c i="1" r="BA54"/>
  <c i="4" r="T86"/>
  <c r="T85"/>
  <c r="T84"/>
  <c r="T83"/>
  <c r="R86"/>
  <c r="R85"/>
  <c r="R84"/>
  <c r="R83"/>
  <c r="P86"/>
  <c r="P85"/>
  <c r="P84"/>
  <c r="P83"/>
  <c i="1" r="AU54"/>
  <c i="4" r="BK86"/>
  <c r="BK85"/>
  <c r="J85"/>
  <c r="BK84"/>
  <c r="J84"/>
  <c r="BK83"/>
  <c r="J83"/>
  <c r="J56"/>
  <c r="J27"/>
  <c i="1" r="AG54"/>
  <c i="4" r="J86"/>
  <c r="BE86"/>
  <c r="J30"/>
  <c i="1" r="AV54"/>
  <c i="4" r="F30"/>
  <c i="1" r="AZ54"/>
  <c i="4" r="J58"/>
  <c r="J57"/>
  <c r="J79"/>
  <c r="F79"/>
  <c r="F77"/>
  <c r="E75"/>
  <c r="J51"/>
  <c r="F51"/>
  <c r="F49"/>
  <c r="E47"/>
  <c r="J36"/>
  <c r="J18"/>
  <c r="E18"/>
  <c r="F80"/>
  <c r="F52"/>
  <c r="J17"/>
  <c r="J12"/>
  <c r="J77"/>
  <c r="J49"/>
  <c r="E7"/>
  <c r="E73"/>
  <c r="E45"/>
  <c i="1" r="AY53"/>
  <c r="AX53"/>
  <c i="3" r="BI133"/>
  <c r="BH133"/>
  <c r="BG133"/>
  <c r="BF133"/>
  <c r="T133"/>
  <c r="R133"/>
  <c r="P133"/>
  <c r="BK133"/>
  <c r="J133"/>
  <c r="BE133"/>
  <c r="BI132"/>
  <c r="BH132"/>
  <c r="BG132"/>
  <c r="BF132"/>
  <c r="T132"/>
  <c r="R132"/>
  <c r="P132"/>
  <c r="BK132"/>
  <c r="J132"/>
  <c r="BE132"/>
  <c r="BI131"/>
  <c r="BH131"/>
  <c r="BG131"/>
  <c r="BF131"/>
  <c r="T131"/>
  <c r="R131"/>
  <c r="P131"/>
  <c r="BK131"/>
  <c r="J131"/>
  <c r="BE131"/>
  <c r="BI128"/>
  <c r="BH128"/>
  <c r="BG128"/>
  <c r="BF128"/>
  <c r="T128"/>
  <c r="R128"/>
  <c r="P128"/>
  <c r="BK128"/>
  <c r="J128"/>
  <c r="BE128"/>
  <c r="BI126"/>
  <c r="BH126"/>
  <c r="BG126"/>
  <c r="BF126"/>
  <c r="T126"/>
  <c r="R126"/>
  <c r="P126"/>
  <c r="BK126"/>
  <c r="J126"/>
  <c r="BE126"/>
  <c r="BI124"/>
  <c r="BH124"/>
  <c r="BG124"/>
  <c r="BF124"/>
  <c r="T124"/>
  <c r="R124"/>
  <c r="P124"/>
  <c r="BK124"/>
  <c r="J124"/>
  <c r="BE124"/>
  <c r="BI123"/>
  <c r="BH123"/>
  <c r="BG123"/>
  <c r="BF123"/>
  <c r="T123"/>
  <c r="R123"/>
  <c r="P123"/>
  <c r="BK123"/>
  <c r="J123"/>
  <c r="BE123"/>
  <c r="BI120"/>
  <c r="BH120"/>
  <c r="BG120"/>
  <c r="BF120"/>
  <c r="T120"/>
  <c r="T119"/>
  <c r="T118"/>
  <c r="R120"/>
  <c r="R119"/>
  <c r="R118"/>
  <c r="P120"/>
  <c r="P119"/>
  <c r="P118"/>
  <c r="BK120"/>
  <c r="BK119"/>
  <c r="J119"/>
  <c r="BK118"/>
  <c r="J118"/>
  <c r="J120"/>
  <c r="BE120"/>
  <c r="J61"/>
  <c r="J60"/>
  <c r="BI117"/>
  <c r="BH117"/>
  <c r="BG117"/>
  <c r="BF117"/>
  <c r="T117"/>
  <c r="R117"/>
  <c r="P117"/>
  <c r="BK117"/>
  <c r="J117"/>
  <c r="BE117"/>
  <c r="BI113"/>
  <c r="BH113"/>
  <c r="BG113"/>
  <c r="BF113"/>
  <c r="T113"/>
  <c r="R113"/>
  <c r="P113"/>
  <c r="BK113"/>
  <c r="J113"/>
  <c r="BE113"/>
  <c r="BI111"/>
  <c r="BH111"/>
  <c r="BG111"/>
  <c r="BF111"/>
  <c r="T111"/>
  <c r="T110"/>
  <c r="R111"/>
  <c r="R110"/>
  <c r="P111"/>
  <c r="P110"/>
  <c r="BK111"/>
  <c r="BK110"/>
  <c r="J110"/>
  <c r="J111"/>
  <c r="BE111"/>
  <c r="J59"/>
  <c r="BI107"/>
  <c r="BH107"/>
  <c r="BG107"/>
  <c r="BF107"/>
  <c r="T107"/>
  <c r="R107"/>
  <c r="P107"/>
  <c r="BK107"/>
  <c r="J107"/>
  <c r="BE107"/>
  <c r="BI102"/>
  <c r="BH102"/>
  <c r="BG102"/>
  <c r="BF102"/>
  <c r="T102"/>
  <c r="R102"/>
  <c r="P102"/>
  <c r="BK102"/>
  <c r="J102"/>
  <c r="BE102"/>
  <c r="BI97"/>
  <c r="BH97"/>
  <c r="BG97"/>
  <c r="BF97"/>
  <c r="T97"/>
  <c r="R97"/>
  <c r="P97"/>
  <c r="BK97"/>
  <c r="J97"/>
  <c r="BE97"/>
  <c r="BI93"/>
  <c r="BH93"/>
  <c r="BG93"/>
  <c r="BF93"/>
  <c r="T93"/>
  <c r="R93"/>
  <c r="P93"/>
  <c r="BK93"/>
  <c r="J93"/>
  <c r="BE93"/>
  <c r="BI90"/>
  <c r="BH90"/>
  <c r="BG90"/>
  <c r="BF90"/>
  <c r="T90"/>
  <c r="R90"/>
  <c r="P90"/>
  <c r="BK90"/>
  <c r="J90"/>
  <c r="BE90"/>
  <c r="BI85"/>
  <c r="BH85"/>
  <c r="BG85"/>
  <c r="BF85"/>
  <c r="T85"/>
  <c r="R85"/>
  <c r="P85"/>
  <c r="BK85"/>
  <c r="J85"/>
  <c r="BE85"/>
  <c r="BI84"/>
  <c r="F34"/>
  <c i="1" r="BD53"/>
  <c i="3" r="BH84"/>
  <c r="F33"/>
  <c i="1" r="BC53"/>
  <c i="3" r="BG84"/>
  <c r="F32"/>
  <c i="1" r="BB53"/>
  <c i="3" r="BF84"/>
  <c r="J31"/>
  <c i="1" r="AW53"/>
  <c i="3" r="F31"/>
  <c i="1" r="BA53"/>
  <c i="3" r="T84"/>
  <c r="T83"/>
  <c r="T82"/>
  <c r="T81"/>
  <c r="R84"/>
  <c r="R83"/>
  <c r="R82"/>
  <c r="R81"/>
  <c r="P84"/>
  <c r="P83"/>
  <c r="P82"/>
  <c r="P81"/>
  <c i="1" r="AU53"/>
  <c i="3" r="BK84"/>
  <c r="BK83"/>
  <c r="J83"/>
  <c r="BK82"/>
  <c r="J82"/>
  <c r="BK81"/>
  <c r="J81"/>
  <c r="J56"/>
  <c r="J27"/>
  <c i="1" r="AG53"/>
  <c i="3" r="J84"/>
  <c r="BE84"/>
  <c r="J30"/>
  <c i="1" r="AV53"/>
  <c i="3" r="F30"/>
  <c i="1" r="AZ53"/>
  <c i="3" r="J58"/>
  <c r="J57"/>
  <c r="J77"/>
  <c r="F77"/>
  <c r="F75"/>
  <c r="E73"/>
  <c r="J51"/>
  <c r="F51"/>
  <c r="F49"/>
  <c r="E47"/>
  <c r="J36"/>
  <c r="J18"/>
  <c r="E18"/>
  <c r="F78"/>
  <c r="F52"/>
  <c r="J17"/>
  <c r="J12"/>
  <c r="J75"/>
  <c r="J49"/>
  <c r="E7"/>
  <c r="E71"/>
  <c r="E45"/>
  <c i="1" r="AY52"/>
  <c r="AX52"/>
  <c i="2" r="BI285"/>
  <c r="BH285"/>
  <c r="BG285"/>
  <c r="BF285"/>
  <c r="T285"/>
  <c r="T284"/>
  <c r="R285"/>
  <c r="R284"/>
  <c r="P285"/>
  <c r="P284"/>
  <c r="BK285"/>
  <c r="BK284"/>
  <c r="J284"/>
  <c r="J285"/>
  <c r="BE285"/>
  <c r="J63"/>
  <c r="BI281"/>
  <c r="BH281"/>
  <c r="BG281"/>
  <c r="BF281"/>
  <c r="T281"/>
  <c r="R281"/>
  <c r="P281"/>
  <c r="BK281"/>
  <c r="J281"/>
  <c r="BE281"/>
  <c r="BI277"/>
  <c r="BH277"/>
  <c r="BG277"/>
  <c r="BF277"/>
  <c r="T277"/>
  <c r="R277"/>
  <c r="P277"/>
  <c r="BK277"/>
  <c r="J277"/>
  <c r="BE277"/>
  <c r="BI273"/>
  <c r="BH273"/>
  <c r="BG273"/>
  <c r="BF273"/>
  <c r="T273"/>
  <c r="R273"/>
  <c r="P273"/>
  <c r="BK273"/>
  <c r="J273"/>
  <c r="BE273"/>
  <c r="BI270"/>
  <c r="BH270"/>
  <c r="BG270"/>
  <c r="BF270"/>
  <c r="T270"/>
  <c r="R270"/>
  <c r="P270"/>
  <c r="BK270"/>
  <c r="J270"/>
  <c r="BE270"/>
  <c r="BI266"/>
  <c r="BH266"/>
  <c r="BG266"/>
  <c r="BF266"/>
  <c r="T266"/>
  <c r="R266"/>
  <c r="P266"/>
  <c r="BK266"/>
  <c r="J266"/>
  <c r="BE266"/>
  <c r="BI262"/>
  <c r="BH262"/>
  <c r="BG262"/>
  <c r="BF262"/>
  <c r="T262"/>
  <c r="R262"/>
  <c r="P262"/>
  <c r="BK262"/>
  <c r="J262"/>
  <c r="BE262"/>
  <c r="BI259"/>
  <c r="BH259"/>
  <c r="BG259"/>
  <c r="BF259"/>
  <c r="T259"/>
  <c r="R259"/>
  <c r="P259"/>
  <c r="BK259"/>
  <c r="J259"/>
  <c r="BE259"/>
  <c r="BI256"/>
  <c r="BH256"/>
  <c r="BG256"/>
  <c r="BF256"/>
  <c r="T256"/>
  <c r="T255"/>
  <c r="R256"/>
  <c r="R255"/>
  <c r="P256"/>
  <c r="P255"/>
  <c r="BK256"/>
  <c r="BK255"/>
  <c r="J255"/>
  <c r="J256"/>
  <c r="BE256"/>
  <c r="J62"/>
  <c r="BI252"/>
  <c r="BH252"/>
  <c r="BG252"/>
  <c r="BF252"/>
  <c r="T252"/>
  <c r="R252"/>
  <c r="P252"/>
  <c r="BK252"/>
  <c r="J252"/>
  <c r="BE252"/>
  <c r="BI250"/>
  <c r="BH250"/>
  <c r="BG250"/>
  <c r="BF250"/>
  <c r="T250"/>
  <c r="R250"/>
  <c r="P250"/>
  <c r="BK250"/>
  <c r="J250"/>
  <c r="BE250"/>
  <c r="BI248"/>
  <c r="BH248"/>
  <c r="BG248"/>
  <c r="BF248"/>
  <c r="T248"/>
  <c r="R248"/>
  <c r="P248"/>
  <c r="BK248"/>
  <c r="J248"/>
  <c r="BE248"/>
  <c r="BI245"/>
  <c r="BH245"/>
  <c r="BG245"/>
  <c r="BF245"/>
  <c r="T245"/>
  <c r="R245"/>
  <c r="P245"/>
  <c r="BK245"/>
  <c r="J245"/>
  <c r="BE245"/>
  <c r="BI242"/>
  <c r="BH242"/>
  <c r="BG242"/>
  <c r="BF242"/>
  <c r="T242"/>
  <c r="R242"/>
  <c r="P242"/>
  <c r="BK242"/>
  <c r="J242"/>
  <c r="BE242"/>
  <c r="BI239"/>
  <c r="BH239"/>
  <c r="BG239"/>
  <c r="BF239"/>
  <c r="T239"/>
  <c r="R239"/>
  <c r="P239"/>
  <c r="BK239"/>
  <c r="J239"/>
  <c r="BE239"/>
  <c r="BI237"/>
  <c r="BH237"/>
  <c r="BG237"/>
  <c r="BF237"/>
  <c r="T237"/>
  <c r="R237"/>
  <c r="P237"/>
  <c r="BK237"/>
  <c r="J237"/>
  <c r="BE237"/>
  <c r="BI234"/>
  <c r="BH234"/>
  <c r="BG234"/>
  <c r="BF234"/>
  <c r="T234"/>
  <c r="R234"/>
  <c r="P234"/>
  <c r="BK234"/>
  <c r="J234"/>
  <c r="BE234"/>
  <c r="BI232"/>
  <c r="BH232"/>
  <c r="BG232"/>
  <c r="BF232"/>
  <c r="T232"/>
  <c r="R232"/>
  <c r="P232"/>
  <c r="BK232"/>
  <c r="J232"/>
  <c r="BE232"/>
  <c r="BI229"/>
  <c r="BH229"/>
  <c r="BG229"/>
  <c r="BF229"/>
  <c r="T229"/>
  <c r="R229"/>
  <c r="P229"/>
  <c r="BK229"/>
  <c r="J229"/>
  <c r="BE229"/>
  <c r="BI226"/>
  <c r="BH226"/>
  <c r="BG226"/>
  <c r="BF226"/>
  <c r="T226"/>
  <c r="R226"/>
  <c r="P226"/>
  <c r="BK226"/>
  <c r="J226"/>
  <c r="BE226"/>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6"/>
  <c r="BH216"/>
  <c r="BG216"/>
  <c r="BF216"/>
  <c r="T216"/>
  <c r="R216"/>
  <c r="P216"/>
  <c r="BK216"/>
  <c r="J216"/>
  <c r="BE216"/>
  <c r="BI215"/>
  <c r="BH215"/>
  <c r="BG215"/>
  <c r="BF215"/>
  <c r="T215"/>
  <c r="R215"/>
  <c r="P215"/>
  <c r="BK215"/>
  <c r="J215"/>
  <c r="BE215"/>
  <c r="BI212"/>
  <c r="BH212"/>
  <c r="BG212"/>
  <c r="BF212"/>
  <c r="T212"/>
  <c r="T211"/>
  <c r="R212"/>
  <c r="R211"/>
  <c r="P212"/>
  <c r="P211"/>
  <c r="BK212"/>
  <c r="BK211"/>
  <c r="J211"/>
  <c r="J212"/>
  <c r="BE212"/>
  <c r="J61"/>
  <c r="BI209"/>
  <c r="BH209"/>
  <c r="BG209"/>
  <c r="BF209"/>
  <c r="T209"/>
  <c r="R209"/>
  <c r="P209"/>
  <c r="BK209"/>
  <c r="J209"/>
  <c r="BE209"/>
  <c r="BI206"/>
  <c r="BH206"/>
  <c r="BG206"/>
  <c r="BF206"/>
  <c r="T206"/>
  <c r="R206"/>
  <c r="P206"/>
  <c r="BK206"/>
  <c r="J206"/>
  <c r="BE206"/>
  <c r="BI201"/>
  <c r="BH201"/>
  <c r="BG201"/>
  <c r="BF201"/>
  <c r="T201"/>
  <c r="R201"/>
  <c r="P201"/>
  <c r="BK201"/>
  <c r="J201"/>
  <c r="BE201"/>
  <c r="BI200"/>
  <c r="BH200"/>
  <c r="BG200"/>
  <c r="BF200"/>
  <c r="T200"/>
  <c r="R200"/>
  <c r="P200"/>
  <c r="BK200"/>
  <c r="J200"/>
  <c r="BE200"/>
  <c r="BI195"/>
  <c r="BH195"/>
  <c r="BG195"/>
  <c r="BF195"/>
  <c r="T195"/>
  <c r="R195"/>
  <c r="P195"/>
  <c r="BK195"/>
  <c r="J195"/>
  <c r="BE195"/>
  <c r="BI190"/>
  <c r="BH190"/>
  <c r="BG190"/>
  <c r="BF190"/>
  <c r="T190"/>
  <c r="R190"/>
  <c r="P190"/>
  <c r="BK190"/>
  <c r="J190"/>
  <c r="BE190"/>
  <c r="BI187"/>
  <c r="BH187"/>
  <c r="BG187"/>
  <c r="BF187"/>
  <c r="T187"/>
  <c r="R187"/>
  <c r="P187"/>
  <c r="BK187"/>
  <c r="J187"/>
  <c r="BE187"/>
  <c r="BI184"/>
  <c r="BH184"/>
  <c r="BG184"/>
  <c r="BF184"/>
  <c r="T184"/>
  <c r="T183"/>
  <c r="R184"/>
  <c r="R183"/>
  <c r="P184"/>
  <c r="P183"/>
  <c r="BK184"/>
  <c r="BK183"/>
  <c r="J183"/>
  <c r="J184"/>
  <c r="BE184"/>
  <c r="J60"/>
  <c r="BI175"/>
  <c r="BH175"/>
  <c r="BG175"/>
  <c r="BF175"/>
  <c r="T175"/>
  <c r="T174"/>
  <c r="R175"/>
  <c r="R174"/>
  <c r="P175"/>
  <c r="P174"/>
  <c r="BK175"/>
  <c r="BK174"/>
  <c r="J174"/>
  <c r="J175"/>
  <c r="BE175"/>
  <c r="J59"/>
  <c r="BI171"/>
  <c r="BH171"/>
  <c r="BG171"/>
  <c r="BF171"/>
  <c r="T171"/>
  <c r="R171"/>
  <c r="P171"/>
  <c r="BK171"/>
  <c r="J171"/>
  <c r="BE171"/>
  <c r="BI168"/>
  <c r="BH168"/>
  <c r="BG168"/>
  <c r="BF168"/>
  <c r="T168"/>
  <c r="R168"/>
  <c r="P168"/>
  <c r="BK168"/>
  <c r="J168"/>
  <c r="BE168"/>
  <c r="BI165"/>
  <c r="BH165"/>
  <c r="BG165"/>
  <c r="BF165"/>
  <c r="T165"/>
  <c r="R165"/>
  <c r="P165"/>
  <c r="BK165"/>
  <c r="J165"/>
  <c r="BE165"/>
  <c r="BI162"/>
  <c r="BH162"/>
  <c r="BG162"/>
  <c r="BF162"/>
  <c r="T162"/>
  <c r="R162"/>
  <c r="P162"/>
  <c r="BK162"/>
  <c r="J162"/>
  <c r="BE162"/>
  <c r="BI159"/>
  <c r="BH159"/>
  <c r="BG159"/>
  <c r="BF159"/>
  <c r="T159"/>
  <c r="R159"/>
  <c r="P159"/>
  <c r="BK159"/>
  <c r="J159"/>
  <c r="BE159"/>
  <c r="BI155"/>
  <c r="BH155"/>
  <c r="BG155"/>
  <c r="BF155"/>
  <c r="T155"/>
  <c r="R155"/>
  <c r="P155"/>
  <c r="BK155"/>
  <c r="J155"/>
  <c r="BE155"/>
  <c r="BI152"/>
  <c r="BH152"/>
  <c r="BG152"/>
  <c r="BF152"/>
  <c r="T152"/>
  <c r="R152"/>
  <c r="P152"/>
  <c r="BK152"/>
  <c r="J152"/>
  <c r="BE152"/>
  <c r="BI150"/>
  <c r="BH150"/>
  <c r="BG150"/>
  <c r="BF150"/>
  <c r="T150"/>
  <c r="R150"/>
  <c r="P150"/>
  <c r="BK150"/>
  <c r="J150"/>
  <c r="BE150"/>
  <c r="BI147"/>
  <c r="BH147"/>
  <c r="BG147"/>
  <c r="BF147"/>
  <c r="T147"/>
  <c r="R147"/>
  <c r="P147"/>
  <c r="BK147"/>
  <c r="J147"/>
  <c r="BE147"/>
  <c r="BI144"/>
  <c r="BH144"/>
  <c r="BG144"/>
  <c r="BF144"/>
  <c r="T144"/>
  <c r="R144"/>
  <c r="P144"/>
  <c r="BK144"/>
  <c r="J144"/>
  <c r="BE144"/>
  <c r="BI141"/>
  <c r="BH141"/>
  <c r="BG141"/>
  <c r="BF141"/>
  <c r="T141"/>
  <c r="R141"/>
  <c r="P141"/>
  <c r="BK141"/>
  <c r="J141"/>
  <c r="BE141"/>
  <c r="BI136"/>
  <c r="BH136"/>
  <c r="BG136"/>
  <c r="BF136"/>
  <c r="T136"/>
  <c r="R136"/>
  <c r="P136"/>
  <c r="BK136"/>
  <c r="J136"/>
  <c r="BE136"/>
  <c r="BI133"/>
  <c r="BH133"/>
  <c r="BG133"/>
  <c r="BF133"/>
  <c r="T133"/>
  <c r="R133"/>
  <c r="P133"/>
  <c r="BK133"/>
  <c r="J133"/>
  <c r="BE133"/>
  <c r="BI129"/>
  <c r="BH129"/>
  <c r="BG129"/>
  <c r="BF129"/>
  <c r="T129"/>
  <c r="R129"/>
  <c r="P129"/>
  <c r="BK129"/>
  <c r="J129"/>
  <c r="BE129"/>
  <c r="BI122"/>
  <c r="BH122"/>
  <c r="BG122"/>
  <c r="BF122"/>
  <c r="T122"/>
  <c r="R122"/>
  <c r="P122"/>
  <c r="BK122"/>
  <c r="J122"/>
  <c r="BE122"/>
  <c r="BI116"/>
  <c r="BH116"/>
  <c r="BG116"/>
  <c r="BF116"/>
  <c r="T116"/>
  <c r="R116"/>
  <c r="P116"/>
  <c r="BK116"/>
  <c r="J116"/>
  <c r="BE116"/>
  <c r="BI113"/>
  <c r="BH113"/>
  <c r="BG113"/>
  <c r="BF113"/>
  <c r="T113"/>
  <c r="R113"/>
  <c r="P113"/>
  <c r="BK113"/>
  <c r="J113"/>
  <c r="BE113"/>
  <c r="BI106"/>
  <c r="BH106"/>
  <c r="BG106"/>
  <c r="BF106"/>
  <c r="T106"/>
  <c r="R106"/>
  <c r="P106"/>
  <c r="BK106"/>
  <c r="J106"/>
  <c r="BE106"/>
  <c r="BI103"/>
  <c r="BH103"/>
  <c r="BG103"/>
  <c r="BF103"/>
  <c r="T103"/>
  <c r="R103"/>
  <c r="P103"/>
  <c r="BK103"/>
  <c r="J103"/>
  <c r="BE103"/>
  <c r="BI99"/>
  <c r="BH99"/>
  <c r="BG99"/>
  <c r="BF99"/>
  <c r="T99"/>
  <c r="R99"/>
  <c r="P99"/>
  <c r="BK99"/>
  <c r="J99"/>
  <c r="BE99"/>
  <c r="BI96"/>
  <c r="BH96"/>
  <c r="BG96"/>
  <c r="BF96"/>
  <c r="T96"/>
  <c r="R96"/>
  <c r="P96"/>
  <c r="BK96"/>
  <c r="J96"/>
  <c r="BE96"/>
  <c r="BI93"/>
  <c r="BH93"/>
  <c r="BG93"/>
  <c r="BF93"/>
  <c r="T93"/>
  <c r="R93"/>
  <c r="P93"/>
  <c r="BK93"/>
  <c r="J93"/>
  <c r="BE93"/>
  <c r="BI90"/>
  <c r="BH90"/>
  <c r="BG90"/>
  <c r="BF90"/>
  <c r="T90"/>
  <c r="R90"/>
  <c r="P90"/>
  <c r="BK90"/>
  <c r="J90"/>
  <c r="BE90"/>
  <c r="BI86"/>
  <c r="F34"/>
  <c i="1" r="BD52"/>
  <c i="2" r="BH86"/>
  <c r="F33"/>
  <c i="1" r="BC52"/>
  <c i="2" r="BG86"/>
  <c r="F32"/>
  <c i="1" r="BB52"/>
  <c i="2" r="BF86"/>
  <c r="J31"/>
  <c i="1" r="AW52"/>
  <c i="2" r="F31"/>
  <c i="1" r="BA52"/>
  <c i="2" r="T86"/>
  <c r="T85"/>
  <c r="T84"/>
  <c r="T83"/>
  <c r="R86"/>
  <c r="R85"/>
  <c r="R84"/>
  <c r="R83"/>
  <c r="P86"/>
  <c r="P85"/>
  <c r="P84"/>
  <c r="P83"/>
  <c i="1" r="AU52"/>
  <c i="2" r="BK86"/>
  <c r="BK85"/>
  <c r="J85"/>
  <c r="BK84"/>
  <c r="J84"/>
  <c r="BK83"/>
  <c r="J83"/>
  <c r="J56"/>
  <c r="J27"/>
  <c i="1" r="AG52"/>
  <c i="2" r="J86"/>
  <c r="BE86"/>
  <c r="J30"/>
  <c i="1" r="AV52"/>
  <c i="2" r="F30"/>
  <c i="1" r="AZ52"/>
  <c i="2" r="J58"/>
  <c r="J57"/>
  <c r="J79"/>
  <c r="F79"/>
  <c r="F77"/>
  <c r="E75"/>
  <c r="J51"/>
  <c r="F51"/>
  <c r="F49"/>
  <c r="E47"/>
  <c r="J36"/>
  <c r="J18"/>
  <c r="E18"/>
  <c r="F80"/>
  <c r="F52"/>
  <c r="J17"/>
  <c r="J12"/>
  <c r="J77"/>
  <c r="J49"/>
  <c r="E7"/>
  <c r="E73"/>
  <c r="E45"/>
  <c i="1" r="BD51"/>
  <c r="W30"/>
  <c r="BC51"/>
  <c r="W29"/>
  <c r="BB51"/>
  <c r="W28"/>
  <c r="BA51"/>
  <c r="W27"/>
  <c r="AZ51"/>
  <c r="W26"/>
  <c r="AY51"/>
  <c r="AX51"/>
  <c r="AW51"/>
  <c r="AK27"/>
  <c r="AV51"/>
  <c r="AK26"/>
  <c r="AU51"/>
  <c r="AT51"/>
  <c r="AS51"/>
  <c r="AG51"/>
  <c r="AK23"/>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<sst xmlns="http://schemas.openxmlformats.org/spreadsheetml/2006/main">
  <si>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</si>
  <si>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</si>
  <si>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</si>
  <si>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</si>
  <si>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</si>
  <si>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</si>
  <si>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</si>
  <si>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{f21c1980-252c-4eed-b0f5-a1eccfbb0b5a}</t>
  </si>
  <si>
    <t>0,01</t>
  </si>
  <si>
    <t>21</t>
  </si>
  <si>
    <t>15</t>
  </si>
  <si>
    <t>REKAPITULACE STAVBY</t>
  </si>
  <si>
    <t xml:space="preserve">v ---  níže se nacházejí doplnkové a pomocné údaje k sestavám  --- v</t>
  </si>
  <si>
    <t>Návod na vyplnění</t>
  </si>
  <si>
    <t>0,001</t>
  </si>
  <si>
    <t>Kód:</t>
  </si>
  <si>
    <t>09012018</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</si>
  <si>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</si>
  <si>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</si>
  <si>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Rrekonstrukce ul.Spojovací_Velké Přílepy 2.etapa_</t>
  </si>
  <si>
    <t>KSO:</t>
  </si>
  <si>
    <t>822</t>
  </si>
  <si>
    <t>CC-CZ:</t>
  </si>
  <si>
    <t>2</t>
  </si>
  <si>
    <t>Místo:</t>
  </si>
  <si>
    <t>Velké Přílepy</t>
  </si>
  <si>
    <t>Datum:</t>
  </si>
  <si>
    <t>9. 1. 2018</t>
  </si>
  <si>
    <t>CZ-CPV:</t>
  </si>
  <si>
    <t>45000000-7</t>
  </si>
  <si>
    <t>CZ-CPA:</t>
  </si>
  <si>
    <t>42</t>
  </si>
  <si>
    <t>Zadavatel:</t>
  </si>
  <si>
    <t>IČ:</t>
  </si>
  <si>
    <t/>
  </si>
  <si>
    <t>Obec Velké Přílepy</t>
  </si>
  <si>
    <t>DIČ:</t>
  </si>
  <si>
    <t>Uchazeč:</t>
  </si>
  <si>
    <t>Vyplň údaj</t>
  </si>
  <si>
    <t>Projektant:</t>
  </si>
  <si>
    <t>Ing.Zd.Fiedler</t>
  </si>
  <si>
    <t>True</t>
  </si>
  <si>
    <t>Poznámka:</t>
  </si>
  <si>
    <t xml:space="preserve">Je-li v názvu položky v kontrolním rozpočtu nebo v soupisu prací uvedena v kolonce "Popis" obchodní značka jakéhokoliv materiálu, výrobku nebo technologie, má tento název pouze informativní charakter._x000d_
Pro ocenění a následně pro realizaci je možné použít i jiný materiál, výrobek nebo technologii, se srovnatelnými nebo lepšími užitnými vlastnostmi, které odpovídají požadavkům dokumentace._x000d_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</si>
  <si>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</si>
  <si>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</si>
  <si>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</si>
  <si>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</si>
  <si>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</si>
  <si>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</si>
  <si>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</si>
  <si>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</si>
  <si>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</si>
  <si>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</si>
  <si>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</si>
  <si>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</si>
  <si>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</si>
  <si>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</si>
  <si>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</si>
  <si>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</si>
  <si>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</si>
  <si>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</si>
  <si>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</si>
  <si>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</si>
  <si>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</si>
  <si>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</si>
  <si>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</si>
  <si>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</si>
  <si>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</si>
  <si>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</si>
  <si>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</si>
  <si>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</si>
  <si>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</si>
  <si>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</si>
  <si>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</si>
  <si>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</si>
  <si>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</si>
  <si>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</si>
  <si>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</si>
  <si>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</si>
  <si>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</si>
  <si>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</si>
  <si>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</si>
  <si>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09012018a2</t>
  </si>
  <si>
    <t>Rekonstrukce ul.Spojovací_Velké Přílepy_2.etapa_ stavební část</t>
  </si>
  <si>
    <t>STA</t>
  </si>
  <si>
    <t>1</t>
  </si>
  <si>
    <t>{f376c0d6-de1d-47b0-b816-162c6922c276}</t>
  </si>
  <si>
    <t>09012018b2</t>
  </si>
  <si>
    <t>Rekonstrukce ul.Spojovací_Velké Přílepy_2.etapa_ VO</t>
  </si>
  <si>
    <t>{0617fc7a-77d7-46c0-b475-c7802c18fbe1}</t>
  </si>
  <si>
    <t>09012018d2</t>
  </si>
  <si>
    <t>Rekonstrukce ul.Spojovací_Velké Přílepy_2.etapa_ VRN a Ostatní</t>
  </si>
  <si>
    <t>{cea005bf-2e3e-494e-bf29-4d5a888a40b9}</t>
  </si>
  <si>
    <t>09012018c2</t>
  </si>
  <si>
    <t>Rekonstrukce ul.Spojovací_Velké Přílepy_2.etapa_Semafor</t>
  </si>
  <si>
    <t>{a5db3ee3-abf2-4247-9f67-01a391b40a79}</t>
  </si>
  <si>
    <t>1) Krycí list soupisu</t>
  </si>
  <si>
    <t>2) Rekapitulace</t>
  </si>
  <si>
    <t>3) Soupis prací</t>
  </si>
  <si>
    <t>Zpět na list:</t>
  </si>
  <si>
    <t>Rekapitulace stavby</t>
  </si>
  <si>
    <t>KRYCÍ LIST SOUPISU</t>
  </si>
  <si>
    <t>Objekt:</t>
  </si>
  <si>
    <t>09012018a2 - Rekonstrukce ul.Spojovací_Velké Přílepy_2.etapa_ stavební část</t>
  </si>
  <si>
    <t>REKAPITULACE ČLENĚNÍ SOUPISU PRACÍ</t>
  </si>
  <si>
    <t>Kód dílu - Popis</t>
  </si>
  <si>
    <t>Cena celkem [CZK]</t>
  </si>
  <si>
    <t>Náklady soupisu celkem</t>
  </si>
  <si>
    <t>-1</t>
  </si>
  <si>
    <t xml:space="preserve">HSV -  Práce a dodávky HSV</t>
  </si>
  <si>
    <t xml:space="preserve">    1 - Zemní práce</t>
  </si>
  <si>
    <t xml:space="preserve">    2 - Zakládání</t>
  </si>
  <si>
    <t xml:space="preserve">    5 - Komunikace</t>
  </si>
  <si>
    <t xml:space="preserve">    9 - Ostatní konstrukce a práce-bourání</t>
  </si>
  <si>
    <t xml:space="preserve">    997 -  Přesun sutě</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</si>
  <si>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</si>
  <si>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</si>
  <si>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</si>
  <si>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</si>
  <si>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</si>
  <si>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</si>
  <si>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</si>
  <si>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</si>
  <si>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</si>
  <si>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</si>
  <si>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</si>
  <si>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</si>
  <si>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</si>
  <si>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</si>
  <si>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</si>
  <si>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</si>
  <si>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 xml:space="preserve"> Práce a dodávky HSV</t>
  </si>
  <si>
    <t>ROZPOCET</t>
  </si>
  <si>
    <t>Zemní práce</t>
  </si>
  <si>
    <t>K</t>
  </si>
  <si>
    <t>113106121</t>
  </si>
  <si>
    <t>Rozebrání dlažeb a dílců komunikací pro pěší, vozovek a ploch s přemístěním hmot na skládku na vzdálenost do 3 m nebo s naložením na dopravní prostředek komunikací pro pěší s ložem z kameniva nebo živice a s výplní spár z betonových nebo kameninových dlaždic, desek nebo tvarovek</t>
  </si>
  <si>
    <t>m2</t>
  </si>
  <si>
    <t>CS ÚRS 2016 01</t>
  </si>
  <si>
    <t>4</t>
  </si>
  <si>
    <t>-2089975190</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</si>
  <si>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</si>
  <si>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</si>
  <si>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VV</t>
  </si>
  <si>
    <t>"místo přech"</t>
  </si>
  <si>
    <t>9</t>
  </si>
  <si>
    <t>113107111</t>
  </si>
  <si>
    <t>Odstranění podkladů nebo krytů s přemístěním hmot na skládku na vzdálenost do 3 m nebo s naložením na dopravní prostředek v ploše jednotlivě do 50 m2 z kameniva těženého, o tl. vrstvy do 100 mm</t>
  </si>
  <si>
    <t>-1359075855</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</si>
  <si>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</si>
  <si>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3</t>
  </si>
  <si>
    <t>11900111a</t>
  </si>
  <si>
    <t>Sondy před zemními pracemi - ochrana sítí výkop a zásyp</t>
  </si>
  <si>
    <t>kus</t>
  </si>
  <si>
    <t>876976104</t>
  </si>
  <si>
    <t>Součet</t>
  </si>
  <si>
    <t>121101103</t>
  </si>
  <si>
    <t>Sejmutí ornice nebo lesní půdy s vodorovným přemístěním na hromady v místě upotřebení nebo na dočasné či trvalé skládky se složením, na vzdálenost přes 100 do 250 m</t>
  </si>
  <si>
    <t>m3</t>
  </si>
  <si>
    <t>-727202282</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</si>
  <si>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</si>
  <si>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57*0,5</t>
  </si>
  <si>
    <t>5</t>
  </si>
  <si>
    <t>122202201</t>
  </si>
  <si>
    <t>Odkopávky a prokopávky nezapažené pro silnice s přemístěním výkopku v příčných profilech na vzdálenost do 15 m nebo s naložením na dopravní prostředek v hornině tř. 3 do 100 m3</t>
  </si>
  <si>
    <t>585544954</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</si>
  <si>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</si>
  <si>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"podkl pp"</t>
  </si>
  <si>
    <t>6</t>
  </si>
  <si>
    <t>122202209</t>
  </si>
  <si>
    <t xml:space="preserve">Odkopávky a prokopávky nezapažené pro silnice  s přemístěním výkopku v příčných profilech na vzdálenost do 15 m nebo s naložením na dopravní prostředek v hornině tř. 3 Příplatek k cenám za lepivost horniny tř. 3</t>
  </si>
  <si>
    <t>CS ÚRS 2018 01</t>
  </si>
  <si>
    <t>487159431</t>
  </si>
  <si>
    <t>4*0,5</t>
  </si>
  <si>
    <t>7</t>
  </si>
  <si>
    <t>133301101</t>
  </si>
  <si>
    <t>Hloubení zapažených i nezapažených šachet s případným nutným přemístěním výkopku ve výkopišti v hornině tř. 4 do 100 m3</t>
  </si>
  <si>
    <t>639944284</t>
  </si>
  <si>
    <t>"sloupek zn a sem"</t>
  </si>
  <si>
    <t>0,5*0,5*0,8*3</t>
  </si>
  <si>
    <t>"OSVĚTL"</t>
  </si>
  <si>
    <t>2,2</t>
  </si>
  <si>
    <t>8</t>
  </si>
  <si>
    <t>133301109</t>
  </si>
  <si>
    <t>Hloubení zapažených i nezapažených šachet s případným nutným přemístěním výkopku ve výkopišti v hornině tř. 4 Příplatek k cenám za lepivost horniny tř. 4</t>
  </si>
  <si>
    <t>-1114813761</t>
  </si>
  <si>
    <t>1,6*0,5</t>
  </si>
  <si>
    <t>162301101</t>
  </si>
  <si>
    <t>Vodorovné přemístění výkopku nebo sypaniny po suchu na obvyklém dopravním prostředku, bez naložení výkopku, avšak se složením bez rozhrnutí z horniny tř. 1 až 4 na vzdálenost přes 50 do 500 m</t>
  </si>
  <si>
    <t>358467818</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</si>
  <si>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</si>
  <si>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"ulož v rámci st"</t>
  </si>
  <si>
    <t>"Orn"</t>
  </si>
  <si>
    <t>28,5</t>
  </si>
  <si>
    <t>10</t>
  </si>
  <si>
    <t>162701105</t>
  </si>
  <si>
    <t>Vodorovné přemístění výkopku nebo sypaniny po suchu na obvyklém dopravním prostředku, bez naložení výkopku, avšak se složením bez rozhrnutí z horniny tř. 1 až 4 na vzdálenost přes 9 000 do 10 000 m</t>
  </si>
  <si>
    <t>CS ÚRS 2014 02</t>
  </si>
  <si>
    <t>-197377458</t>
  </si>
  <si>
    <t>"dovoz zeminy"</t>
  </si>
  <si>
    <t>"or. vytl odv"</t>
  </si>
  <si>
    <t>(57-32)*0,2</t>
  </si>
  <si>
    <t>1,6</t>
  </si>
  <si>
    <t>11</t>
  </si>
  <si>
    <t>167101101</t>
  </si>
  <si>
    <t>Nakládání výkopku z hornin tř. 1 až 4 do 100 m3</t>
  </si>
  <si>
    <t>CS ÚRS 2013 01</t>
  </si>
  <si>
    <t>-1381613250</t>
  </si>
  <si>
    <t>5+4</t>
  </si>
  <si>
    <t>32*0,2</t>
  </si>
  <si>
    <t>12</t>
  </si>
  <si>
    <t>171101103</t>
  </si>
  <si>
    <t>Uložení sypaniny do násypů s rozprostřením sypaniny ve vrstvách a s hrubým urovnáním zhutněných s uzavřením povrchu násypu z hornin soudržných s předepsanou mírou zhutnění v procentech výsledků zkoušek Proctor-Standard (dále jen PS) přes 96 do 100 % PS</t>
  </si>
  <si>
    <t>2060534440</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</si>
  <si>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</si>
  <si>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4+5</t>
  </si>
  <si>
    <t>13</t>
  </si>
  <si>
    <t>171201201</t>
  </si>
  <si>
    <t xml:space="preserve">Uložení sypaniny  na skládky</t>
  </si>
  <si>
    <t>1071458390</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</si>
  <si>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</si>
  <si>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28,50</t>
  </si>
  <si>
    <t>14</t>
  </si>
  <si>
    <t>171201211</t>
  </si>
  <si>
    <t>Uložení sypaniny poplatek za uložení sypaniny na skládce (skládkovné)</t>
  </si>
  <si>
    <t>t</t>
  </si>
  <si>
    <t>-490129041</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</si>
  <si>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</si>
  <si>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11,6*1,8</t>
  </si>
  <si>
    <t>181111111</t>
  </si>
  <si>
    <t>Plošná úprava terénu v zemině tř. 1 až 4 s urovnáním povrchu bez doplnění ornice souvislé plochy do 500 m2 při nerovnostech terénu přes +/-50 do +/- 100 mm v rovině nebo na svahu do 1:5</t>
  </si>
  <si>
    <t>CS ÚRS 2015 01</t>
  </si>
  <si>
    <t>-1199974779</t>
  </si>
  <si>
    <t>32</t>
  </si>
  <si>
    <t>16</t>
  </si>
  <si>
    <t>181301103</t>
  </si>
  <si>
    <t>Rozprostření a urovnání ornice v rovině nebo ve svahu sklonu do 1:5 při souvislé ploše do 500 m2, tl. vrstvy přes 150 do 200 mm</t>
  </si>
  <si>
    <t>CS ÚRS 2014 01</t>
  </si>
  <si>
    <t>900672893</t>
  </si>
  <si>
    <t>17</t>
  </si>
  <si>
    <t>181411131</t>
  </si>
  <si>
    <t>Založení trávníku na půdě předem připravené plochy do 1000 m2 výsevem včetně utažení parkového v rovině nebo na svahu do 1:5</t>
  </si>
  <si>
    <t>-890581797</t>
  </si>
  <si>
    <t>18</t>
  </si>
  <si>
    <t>181951101</t>
  </si>
  <si>
    <t>Úprava pláně vyrovnáním výškových rozdílů v hornině tř. 1 až 4 bez zhutnění</t>
  </si>
  <si>
    <t>325068535</t>
  </si>
  <si>
    <t>19</t>
  </si>
  <si>
    <t>181951102</t>
  </si>
  <si>
    <t>Úprava pláně v hornině tř. 1 až 4 se zhutněním</t>
  </si>
  <si>
    <t>-156883778</t>
  </si>
  <si>
    <t>26</t>
  </si>
  <si>
    <t>0,5</t>
  </si>
  <si>
    <t>20</t>
  </si>
  <si>
    <t>185802113</t>
  </si>
  <si>
    <t>Hnojení půdy umělým hnojivem na široko v rovině a svahu do 1:5</t>
  </si>
  <si>
    <t>-1376160104</t>
  </si>
  <si>
    <t>32*0,001</t>
  </si>
  <si>
    <t>M</t>
  </si>
  <si>
    <t>103715000</t>
  </si>
  <si>
    <t xml:space="preserve">hnojiva humusová substrát pro trávníky A      VL</t>
  </si>
  <si>
    <t>-1291619480</t>
  </si>
  <si>
    <t>0,032</t>
  </si>
  <si>
    <t>22</t>
  </si>
  <si>
    <t>005724100</t>
  </si>
  <si>
    <t>osiva pícnin směsi travní balení obvykle 25 kg parková</t>
  </si>
  <si>
    <t>kg</t>
  </si>
  <si>
    <t>-975115337</t>
  </si>
  <si>
    <t>32*0,0025</t>
  </si>
  <si>
    <t>23</t>
  </si>
  <si>
    <t>185803111</t>
  </si>
  <si>
    <t>Ošetření trávníku shrabáním v rovině a svahu do 1:5</t>
  </si>
  <si>
    <t>116852287</t>
  </si>
  <si>
    <t>24</t>
  </si>
  <si>
    <t>185851121</t>
  </si>
  <si>
    <t>Dovoz vody pro zálivku rostlin za vzdálenost do 1000 m</t>
  </si>
  <si>
    <t>-1855907154</t>
  </si>
  <si>
    <t>32*0,05</t>
  </si>
  <si>
    <t>Zakládání</t>
  </si>
  <si>
    <t>25</t>
  </si>
  <si>
    <t>275313711</t>
  </si>
  <si>
    <t>Základy z betonu prostého patky a bloky z betonu kamenem neprokládaného tř. C 20/25</t>
  </si>
  <si>
    <t>978062745</t>
  </si>
  <si>
    <t>"sl zn"</t>
  </si>
  <si>
    <t>0,5*0,25*0,8*3</t>
  </si>
  <si>
    <t>"sl seM"</t>
  </si>
  <si>
    <t>"zkl stož osvětl"</t>
  </si>
  <si>
    <t>2,42</t>
  </si>
  <si>
    <t>Komunikace</t>
  </si>
  <si>
    <t>564201111</t>
  </si>
  <si>
    <t xml:space="preserve">Podklad nebo podsyp ze štěrkopísku ŠP  s rozprostřením, vlhčením a zhutněním, po zhutnění tl. 40 mm</t>
  </si>
  <si>
    <t>-200486461</t>
  </si>
  <si>
    <t>16+9+9</t>
  </si>
  <si>
    <t>27</t>
  </si>
  <si>
    <t>564851111</t>
  </si>
  <si>
    <t>Podklad ze štěrkodrti ŠD s rozprostřením a zhutněním, po zhutnění tl. 150 mm</t>
  </si>
  <si>
    <t>624113319</t>
  </si>
  <si>
    <t>28</t>
  </si>
  <si>
    <t>566901162</t>
  </si>
  <si>
    <t>Vyspravení podkladu po překopech inženýrských sítí plochy do 15 m2 s rozprostřením a zhutněním obalovaným kamenivem ACP (OK) tl. 150 mm</t>
  </si>
  <si>
    <t>-698922653</t>
  </si>
  <si>
    <t xml:space="preserve">Poznámka k souboru cen:_x000d_
1. Ceny jsou určeny pro vyspravení podkladů po překopech pro inženýrské sítětrvalé i dočasné (předepíše-li je projekt). 2. Ceny jsou určeny pouze pro případy havárií, přeložek nebo běžných oprav inženýrských sítí. 3. Ceny nelze použít v rámci výstavby nových inženýrských sítí. 4. V cenách nejsou započteny náklady na příp. nutný spojovací postřik, který se oceňuje cenami souboru cen 573 2.-11 Postřik živičný spojovací části A01 tohoto katalogu. </t>
  </si>
  <si>
    <t>"opr dopl asf vrstv"</t>
  </si>
  <si>
    <t>29</t>
  </si>
  <si>
    <t>566901173</t>
  </si>
  <si>
    <t>Vyspravení podkladu po překopech inženýrských sítí plochy do 15 m2 s rozprostřením a zhutněním směsí zpevněnou cementem SC C 20/25 (PB I) tl. 200 mm</t>
  </si>
  <si>
    <t>1573260531</t>
  </si>
  <si>
    <t>"vyspr "</t>
  </si>
  <si>
    <t>30</t>
  </si>
  <si>
    <t>573231108</t>
  </si>
  <si>
    <t>Postřik spojovací PS bez posypu kamenivem ze silniční emulze, v množství 0,50 kg/m2</t>
  </si>
  <si>
    <t>-102164034</t>
  </si>
  <si>
    <t>31</t>
  </si>
  <si>
    <t>596211121</t>
  </si>
  <si>
    <t>Kladení dlažby z betonových zámkových dlaždic komunikací pro pěší s ložem z kameniva těženého nebo drceného tl. do 40 mm, s vyplněním spár s dvojitým hutněním, vibrováním a se smetením přebytečného materiálu na krajnici tl. 60 mm skupiny B, pro plochy přes 50 do 100 m2</t>
  </si>
  <si>
    <t>-1075384520</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</si>
  <si>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</si>
  <si>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592453030</t>
  </si>
  <si>
    <t>dlažba se zámkem BEST přírodní</t>
  </si>
  <si>
    <t>-2054257112</t>
  </si>
  <si>
    <t>(16+9)*1,01</t>
  </si>
  <si>
    <t>33</t>
  </si>
  <si>
    <t>592452670</t>
  </si>
  <si>
    <t>Dlaždice betonové dlažba zámková (ČSN EN 1338) dlažba vibrolisovaná BEST tvarově jednoduchá dlažba KLASIKO pro nevidomé 20 x 10 x 6</t>
  </si>
  <si>
    <t>-1750386209</t>
  </si>
  <si>
    <t>9*1,01</t>
  </si>
  <si>
    <t>Ostatní konstrukce a práce-bourání</t>
  </si>
  <si>
    <t>34</t>
  </si>
  <si>
    <t>914111111</t>
  </si>
  <si>
    <t>Montáž svislé dopravní značky základní velikosti do 1 m2 objímkami na sloupky nebo konzoly</t>
  </si>
  <si>
    <t>-491381109</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</si>
  <si>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21 M Elektromontáže – silnoproud, b) upevněných na lanech, nebo speciálních konstrukcích nesoucích více značek, tyto se oceňují individuálně. </t>
  </si>
  <si>
    <t>35</t>
  </si>
  <si>
    <t>404440040</t>
  </si>
  <si>
    <t xml:space="preserve">Výrobky a zabezpečovací prvky pro zařízení silniční značky dopravní svislé FeZn  plech FeZn AL     plech Al NK, 3M   povrchová úprava reflexní fólií tř.1 trojúhelníkové značky A1 - A30, P1,P4 rozměr 700 mm AL- 3M  reflexní tř.1</t>
  </si>
  <si>
    <t>1251672995</t>
  </si>
  <si>
    <t>36</t>
  </si>
  <si>
    <t>914511111</t>
  </si>
  <si>
    <t>Montáž sloupku dopravních značek délky do 3,5 m do betonového základu</t>
  </si>
  <si>
    <t>-663062842</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</si>
  <si>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</si>
  <si>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37</t>
  </si>
  <si>
    <t>404452250</t>
  </si>
  <si>
    <t>Výrobky a zabezpečovací prvky pro zařízení silniční značky dopravní svislé sloupky Zn 60 - 350</t>
  </si>
  <si>
    <t>-2004657628</t>
  </si>
  <si>
    <t>38</t>
  </si>
  <si>
    <t>404452530</t>
  </si>
  <si>
    <t>Výrobky a zabezpečovací prvky pro zařízení silniční značky dopravní svislé víčka plastová na sloupek 60</t>
  </si>
  <si>
    <t>291357553</t>
  </si>
  <si>
    <t>39</t>
  </si>
  <si>
    <t>404452560</t>
  </si>
  <si>
    <t>Výrobky a zabezpečovací prvky pro zařízení silniční značky dopravní svislé upínací svorky na sloupek US 60</t>
  </si>
  <si>
    <t>302764909</t>
  </si>
  <si>
    <t>40</t>
  </si>
  <si>
    <t>915121112</t>
  </si>
  <si>
    <t>Vodorovné dopravní značení stříkané barvou vodící čára bílá šířky 250 mm retroreflexní</t>
  </si>
  <si>
    <t>m</t>
  </si>
  <si>
    <t>-1088763457</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</si>
  <si>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 cen 915 11 a 915 12 určuje v m a u cen 915 13 v m2 stříkané plochy bez mezer. </t>
  </si>
  <si>
    <t>"TO20"</t>
  </si>
  <si>
    <t>41</t>
  </si>
  <si>
    <t>915131111</t>
  </si>
  <si>
    <t>Vodorovné dopravní značení stříkané barvou přechody pro chodce, šipky, symboly bílé základní</t>
  </si>
  <si>
    <t>-1998081887</t>
  </si>
  <si>
    <t>916131213</t>
  </si>
  <si>
    <t>Osazení silničního obrubníku betonového stojatého s boční opěrou do lože z betonu prostého</t>
  </si>
  <si>
    <t>-2060253909</t>
  </si>
  <si>
    <t>43</t>
  </si>
  <si>
    <t>592174500</t>
  </si>
  <si>
    <t>obrubník betonový chodníkový ABO 1-15 100x15x30 cm</t>
  </si>
  <si>
    <t>-1696678014</t>
  </si>
  <si>
    <t>8*1,01</t>
  </si>
  <si>
    <t>44</t>
  </si>
  <si>
    <t>916231212</t>
  </si>
  <si>
    <t>Osazení chodníkového obrubníku betonového stojatého bez boční opěry do lože z betonu prostého</t>
  </si>
  <si>
    <t>1691593212</t>
  </si>
  <si>
    <t>45</t>
  </si>
  <si>
    <t>592174090</t>
  </si>
  <si>
    <t xml:space="preserve">Obrubníky betonové a železobetonové chodníkové ABO   16-10    100 x 8 x 25</t>
  </si>
  <si>
    <t>-550501586</t>
  </si>
  <si>
    <t>19*1,01</t>
  </si>
  <si>
    <t>46</t>
  </si>
  <si>
    <t>916991121</t>
  </si>
  <si>
    <t>Lože pod obrubníky, krajníky nebo obruby z dlažebních kostek z betonu prostého tř. C 12/15</t>
  </si>
  <si>
    <t>-1641213788</t>
  </si>
  <si>
    <t>(8+19)*0,025</t>
  </si>
  <si>
    <t>47</t>
  </si>
  <si>
    <t>919112112</t>
  </si>
  <si>
    <t>Řezání dilatačních spár š 4 mm hl do 80 mm příčných nebo podélných v živičném krytu</t>
  </si>
  <si>
    <t>-963913975</t>
  </si>
  <si>
    <t>48</t>
  </si>
  <si>
    <t>919122122</t>
  </si>
  <si>
    <t>Utěsnění dilatačních spár zálivkou za tepla v cementobetonovém nebo živičném krytu včetně adhezního nátěru s těsnicím profilem pod zálivkou, pro komůrky šířky 15 mm, hloubky 30 mm</t>
  </si>
  <si>
    <t>-1025702762</t>
  </si>
  <si>
    <t>49</t>
  </si>
  <si>
    <t>919731112</t>
  </si>
  <si>
    <t xml:space="preserve">Zarovnání styčné plochy podkladu nebo krytu podél vybourané části komunikace nebo zpevněné plochy  z betonu prostého tl. do 150 mm</t>
  </si>
  <si>
    <t>1647173710</t>
  </si>
  <si>
    <t xml:space="preserve">Poznámka k souboru cen:_x000d_
1. Pro volbu cen je rozhodující maximální tloušťka zarovnané styčné plochy. 2. Náklady na vodorovné přemístění suti zbylé po zarovnání styčné plochy se samostatně neoceňují, tyto náklady jsou započteny ve vodorovném přemístění suti prováděném při odstraňování podkladů nebo krytů. </t>
  </si>
  <si>
    <t>50</t>
  </si>
  <si>
    <t>919731122</t>
  </si>
  <si>
    <t xml:space="preserve">Zarovnání styčné plochy podkladu nebo krytu podél vybourané části komunikace nebo zpevněné plochy  živičné tl. přes 50 do 100 mm</t>
  </si>
  <si>
    <t>-475565952</t>
  </si>
  <si>
    <t>51</t>
  </si>
  <si>
    <t>966006132</t>
  </si>
  <si>
    <t>Odstranění dopravních nebo orientačních značek se sloupkem s uložením hmot na vzdálenost do 20 m nebo s naložením na dopravní prostředek, se zásypem jam a jeho zhutněním s betonovou patkou</t>
  </si>
  <si>
    <t>-1167681138</t>
  </si>
  <si>
    <t xml:space="preserve">Poznámka k souboru cen:_x000d_
1. Ceny jsou určeny pro odstranění značek z jakéhokoliv materiálu. 2. V cenách -6131 a -6132 nejsou započteny náklady na demontáž tabulí (značek) od sloupků, tyto se oceňují cenou 966 00-6211 Odstranění svislých dopravních značek. 3. Přemístění vybouraných značek na vzdálenost přes 20 m se oceňuje cenami souboru cen 997 22-1 Vodorovná doprava vybouraných hmot. </t>
  </si>
  <si>
    <t>997</t>
  </si>
  <si>
    <t xml:space="preserve"> Přesun sutě</t>
  </si>
  <si>
    <t>52</t>
  </si>
  <si>
    <t>997221551</t>
  </si>
  <si>
    <t>Vodorovná doprava suti ze sypkých materiálů do 1 km</t>
  </si>
  <si>
    <t>-1221861259</t>
  </si>
  <si>
    <t>1,44</t>
  </si>
  <si>
    <t>53</t>
  </si>
  <si>
    <t>997221559</t>
  </si>
  <si>
    <t>Příplatek ZKD 1 km u vodorovné dopravy suti ze sypkých materiálů</t>
  </si>
  <si>
    <t>1243322536</t>
  </si>
  <si>
    <t>1,44*9</t>
  </si>
  <si>
    <t>54</t>
  </si>
  <si>
    <t>997221571</t>
  </si>
  <si>
    <t>Vodorovná doprava vybouraných hmot bez naložení, ale se složením a s hrubým urovnáním na vzdálenost do 1 km</t>
  </si>
  <si>
    <t>973166973</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</si>
  <si>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</si>
  <si>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2,295</t>
  </si>
  <si>
    <t>55</t>
  </si>
  <si>
    <t>997221579</t>
  </si>
  <si>
    <t>Vodorovná doprava vybouraných hmot bez naložení, ale se složením a s hrubým urovnáním na vzdálenost Příplatek k ceně za každý další i započatý 1 km přes 1 km</t>
  </si>
  <si>
    <t>-1851673614</t>
  </si>
  <si>
    <t>2,295*9</t>
  </si>
  <si>
    <t>56</t>
  </si>
  <si>
    <t>997221611</t>
  </si>
  <si>
    <t>Nakládání suti na dopravní prostředky pro vodorovnou dopravu</t>
  </si>
  <si>
    <t>-429238896</t>
  </si>
  <si>
    <t>1,140</t>
  </si>
  <si>
    <t>57</t>
  </si>
  <si>
    <t>997221612</t>
  </si>
  <si>
    <t>Nakládání na dopravní prostředky pro vodorovnou dopravu vybouraných hmot</t>
  </si>
  <si>
    <t>729403818</t>
  </si>
  <si>
    <t xml:space="preserve">Poznámka k souboru cen:_x000d_
1. Ceny lze použít i pro překládání při lomené dopravě. 2. Ceny nelze použít při dopravě po železnici, po vodě nebo neobvyklými dopravními prostředky. </t>
  </si>
  <si>
    <t>58</t>
  </si>
  <si>
    <t>997221815</t>
  </si>
  <si>
    <t>Poplatek za uložení stavebního odpadu na skládce (skládkovné) betonového</t>
  </si>
  <si>
    <t>938024823</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</si>
  <si>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</si>
  <si>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59</t>
  </si>
  <si>
    <t>997221855</t>
  </si>
  <si>
    <t>Poplatek za uložení stavebního odpadu na skládce (skládkovné) z kameniva</t>
  </si>
  <si>
    <t>695412089</t>
  </si>
  <si>
    <t>998</t>
  </si>
  <si>
    <t xml:space="preserve"> Přesun hmot</t>
  </si>
  <si>
    <t>60</t>
  </si>
  <si>
    <t>998223011</t>
  </si>
  <si>
    <t>Přesun hmot pro pozemní komunikace s krytem dlážděným</t>
  </si>
  <si>
    <t>-1395169563</t>
  </si>
  <si>
    <t>09012018b2 - Rekonstrukce ul.Spojovací_Velké Přílepy_2.etapa_ VO</t>
  </si>
  <si>
    <t xml:space="preserve">    8 - Trubní vedení</t>
  </si>
  <si>
    <t>PSV - Práce a dodávky PSV</t>
  </si>
  <si>
    <t xml:space="preserve">    741 - Elektroinstalace - silnoproud</t>
  </si>
  <si>
    <t>-749932398</t>
  </si>
  <si>
    <t>132212101</t>
  </si>
  <si>
    <t xml:space="preserve">Hloubení zapažených i nezapažených rýh šířky do 600 mm ručním nebo pneumatickým nářadím  s urovnáním dna do předepsaného profilu a spádu v horninách tř. 3 soudržných</t>
  </si>
  <si>
    <t>-1679923784</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</si>
  <si>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</si>
  <si>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"výk pro kabel"</t>
  </si>
  <si>
    <t>7,50</t>
  </si>
  <si>
    <t>132212109</t>
  </si>
  <si>
    <t xml:space="preserve">Hloubení zapažených i nezapažených rýh šířky do 600 mm ručním nebo pneumatickým nářadím  s urovnáním dna do předepsaného profilu a spádu v horninách tř. 3 Příplatek k cenám za lepivost horniny tř. 3</t>
  </si>
  <si>
    <t>-1406931354</t>
  </si>
  <si>
    <t>7,5*0,5</t>
  </si>
  <si>
    <t xml:space="preserve">Vodorovné přemístění výkopku nebo sypaniny po suchu  na obvyklém dopravním prostředku, bez naložení výkopku, avšak se složením bez rozhrnutí z horniny tř. 1 až 4 na vzdálenost přes 9 000 do 10 000 m</t>
  </si>
  <si>
    <t>-297097364</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</si>
  <si>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</si>
  <si>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2,5</t>
  </si>
  <si>
    <t>174101101</t>
  </si>
  <si>
    <t xml:space="preserve">Zásyp sypaninou z jakékoliv horniny  s uložením výkopku ve vrstvách se zhutněním jam, šachet, rýh nebo kolem objektů v těchto vykopávkách</t>
  </si>
  <si>
    <t>1730170638</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</si>
  <si>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</si>
  <si>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"rýhy osvětl"</t>
  </si>
  <si>
    <t>5,25</t>
  </si>
  <si>
    <t>175111101</t>
  </si>
  <si>
    <t>Obsypání potrubí ručně sypaninou z vhodných hornin tř. 1 až 4 nebo materiálem připraveným podél výkopu ve vzdálenosti do 3 m od jeho kraje, pro jakoukoliv hloubku výkopu a míru zhutnění bez prohození sypaniny sítem</t>
  </si>
  <si>
    <t>1728282390</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</si>
  <si>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</si>
  <si>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"obsyp kabelu srovn."</t>
  </si>
  <si>
    <t>58337308</t>
  </si>
  <si>
    <t>štěrkopísek frakce 0/2 třída B</t>
  </si>
  <si>
    <t>1543664694</t>
  </si>
  <si>
    <t>2,5*2,025</t>
  </si>
  <si>
    <t>Trubní vedení</t>
  </si>
  <si>
    <t>899713111</t>
  </si>
  <si>
    <t>Orientační tabulky na vodovodních a kanalizačních řadech na sloupku ocelovém nebo betonovém</t>
  </si>
  <si>
    <t>-85167573</t>
  </si>
  <si>
    <t xml:space="preserve">Poznámka k souboru cen:_x000d_
1. V cenách jsou započteny náklady na dodání a připevnění tabulky. 2. V ceně -3111 jsou započteny i náklady na osazení sloupků. 3. V ceně -3111 nejsou započteny náklady na zemní práce a na dodání sloupků (betonových nebo ocelových s betonovými patkami); sloupky se oceňují ve specifikaci. </t>
  </si>
  <si>
    <t>899721111</t>
  </si>
  <si>
    <t>Signalizační vodič na potrubí PVC DN do 150 mm</t>
  </si>
  <si>
    <t>1713138542</t>
  </si>
  <si>
    <t>"srovnatelně ochr vodič"</t>
  </si>
  <si>
    <t>899722112</t>
  </si>
  <si>
    <t>Krytí potrubí z plastů výstražnou fólií z PVC šířky 25 cm</t>
  </si>
  <si>
    <t>973211644</t>
  </si>
  <si>
    <t>PSV</t>
  </si>
  <si>
    <t>Práce a dodávky PSV</t>
  </si>
  <si>
    <t>741</t>
  </si>
  <si>
    <t>Elektroinstalace - silnoproud</t>
  </si>
  <si>
    <t>741120005</t>
  </si>
  <si>
    <t>Montáž vodičů izolovaných měděných bez ukončení uložených pod omítku plných a laněných (CY), průřezu žíly 25 až 35 mm2</t>
  </si>
  <si>
    <t>-1127219991</t>
  </si>
  <si>
    <t>34142160.PKB</t>
  </si>
  <si>
    <t>vodič silový s Cu jádrem CYA H07 V-K 25 mm2</t>
  </si>
  <si>
    <t>1814837104</t>
  </si>
  <si>
    <t>741810001</t>
  </si>
  <si>
    <t>Zkoušky a prohlídky elektrických rozvodů a zařízení celková prohlídka a vyhotovení revizní zprávy pro objem montážních prací do 100 tis. Kč</t>
  </si>
  <si>
    <t>969633582</t>
  </si>
  <si>
    <t xml:space="preserve">Poznámka k souboru cen:_x000d_
1. Ceny -0001 až -0011 jsou určeny pro objem montážních prací včetně všech nákladů. </t>
  </si>
  <si>
    <t>74192001a</t>
  </si>
  <si>
    <t xml:space="preserve">Montáž sloupu osvětlení </t>
  </si>
  <si>
    <t>-1604263674</t>
  </si>
  <si>
    <t>3411111a</t>
  </si>
  <si>
    <t xml:space="preserve">Stožár osvětlení 350mA  CW 51W</t>
  </si>
  <si>
    <t>1524589773</t>
  </si>
  <si>
    <t>3411112a</t>
  </si>
  <si>
    <t xml:space="preserve">Stožár bezpaticový zinkovaný  v-6m</t>
  </si>
  <si>
    <t>-1434324529</t>
  </si>
  <si>
    <t>34111113a</t>
  </si>
  <si>
    <t>Vystrojení stožárů kompl.</t>
  </si>
  <si>
    <t>-742770419</t>
  </si>
  <si>
    <t>998741101</t>
  </si>
  <si>
    <t>Přesun hmot pro silnoproud stanovený z hmotnosti přesunovaného materiálu vodorovná dopravní vzdálenost do 50 m v objektech výšky do 6 m</t>
  </si>
  <si>
    <t>1393154324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</si>
  <si>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</si>
  <si>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09012018d2 - Rekonstrukce ul.Spojovací_Velké Přílepy_2.etapa_ VRN a Ostatní</t>
  </si>
  <si>
    <t>VRN - Vedlejší rozpočtové náklady</t>
  </si>
  <si>
    <t xml:space="preserve">    0 -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</si>
  <si>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</si>
  <si>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</si>
  <si>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</si>
  <si>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</si>
  <si>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</si>
  <si>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VRN</t>
  </si>
  <si>
    <t>Vedlejší rozpočtové náklady</t>
  </si>
  <si>
    <t>091801000</t>
  </si>
  <si>
    <t>Zajištění dopravně inženýrských rozhodnutí (DIR)</t>
  </si>
  <si>
    <t>Kč</t>
  </si>
  <si>
    <t>262144</t>
  </si>
  <si>
    <t>-1621834060</t>
  </si>
  <si>
    <t>091805000</t>
  </si>
  <si>
    <t>Náklady na dopravní značení dle DIO ...DVZ</t>
  </si>
  <si>
    <t>1511333559</t>
  </si>
  <si>
    <t>VRN1</t>
  </si>
  <si>
    <t>Průzkumné, geodetické a projektové práce</t>
  </si>
  <si>
    <t>011002000</t>
  </si>
  <si>
    <t>Průzkumné práce</t>
  </si>
  <si>
    <t>1024</t>
  </si>
  <si>
    <t>-1408335223</t>
  </si>
  <si>
    <t>012103000</t>
  </si>
  <si>
    <t>Průzkumné, geodetické a projektové práce geodetické práce před výstavbou</t>
  </si>
  <si>
    <t>-370744965</t>
  </si>
  <si>
    <t>"vytýčení stavby a sítí"</t>
  </si>
  <si>
    <t>012303000</t>
  </si>
  <si>
    <t>Geodetické práce po výstavbě</t>
  </si>
  <si>
    <t>-637864504</t>
  </si>
  <si>
    <t>013244000</t>
  </si>
  <si>
    <t>Dokumentace pro provádění stavby</t>
  </si>
  <si>
    <t>1201985909</t>
  </si>
  <si>
    <t>013254000</t>
  </si>
  <si>
    <t>Průzkumné, geodetické a projektové práce projektové práce dokumentace stavby (výkresová a textová) skutečného provedení stavby</t>
  </si>
  <si>
    <t>Kus</t>
  </si>
  <si>
    <t>903366868</t>
  </si>
  <si>
    <t>VRN3</t>
  </si>
  <si>
    <t>Zařízení staveniště</t>
  </si>
  <si>
    <t>030001000</t>
  </si>
  <si>
    <t>Základní rozdělení průvodních činností a nákladů zařízení staveniště</t>
  </si>
  <si>
    <t>2064084404</t>
  </si>
  <si>
    <t>034203000</t>
  </si>
  <si>
    <t>Opatření na ochranu pozemků sousedních se staveništěm</t>
  </si>
  <si>
    <t>1413223522</t>
  </si>
  <si>
    <t>034503000</t>
  </si>
  <si>
    <t>Informační tabule na staveništi</t>
  </si>
  <si>
    <t>-1790048973</t>
  </si>
  <si>
    <t>VRN4</t>
  </si>
  <si>
    <t>Inženýrská činnost</t>
  </si>
  <si>
    <t>044003000</t>
  </si>
  <si>
    <t>Revize dočasných objektů nebo zařízení staveniště</t>
  </si>
  <si>
    <t>-1846007897</t>
  </si>
  <si>
    <t>045203000</t>
  </si>
  <si>
    <t>Kompletační činnost</t>
  </si>
  <si>
    <t>-1082482410</t>
  </si>
  <si>
    <t>VRN6</t>
  </si>
  <si>
    <t>Územní vlivy</t>
  </si>
  <si>
    <t>065002000</t>
  </si>
  <si>
    <t>Hlavní tituly průvodních činností a nákladů územní vlivy mimostaveništní doprava materiálů a výrobků</t>
  </si>
  <si>
    <t>-1375781451</t>
  </si>
  <si>
    <t>VRN7</t>
  </si>
  <si>
    <t>Provozní vlivy</t>
  </si>
  <si>
    <t>070001000</t>
  </si>
  <si>
    <t>Základní rozdělení průvodních činností a nákladů provozní vlivy</t>
  </si>
  <si>
    <t>-665470086</t>
  </si>
  <si>
    <t>09012018c2 - Rekonstrukce ul.Spojovací_Velké Přílepy_2.etapa_Semafor</t>
  </si>
  <si>
    <t>74100000a</t>
  </si>
  <si>
    <t>Světelné signalizační zařízení_ Pražská Spojovací komplet dodávka</t>
  </si>
  <si>
    <t>1579369797</t>
  </si>
  <si>
    <t>"kompletní zařízení viz samostatná příloha"</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</si>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</sst>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7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19" fillId="0" borderId="0" xfId="0" applyFont="1" applyBorder="1" applyAlignment="1" applyProtection="1">
      <alignment horizontal="left" vertical="top"/>
      <protection locked="0"/>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8</v>
      </c>
    </row>
    <row r="7" ht="14.4" customHeight="1">
      <c r="B7" s="27"/>
      <c r="C7" s="28"/>
      <c r="D7" s="39"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22</v>
      </c>
      <c r="AL7" s="28"/>
      <c r="AM7" s="28"/>
      <c r="AN7" s="34" t="s">
        <v>23</v>
      </c>
      <c r="AO7" s="28"/>
      <c r="AP7" s="28"/>
      <c r="AQ7" s="30"/>
      <c r="BE7" s="38"/>
      <c r="BS7" s="23" t="s">
        <v>8</v>
      </c>
    </row>
    <row r="8" ht="14.4" customHeight="1">
      <c r="B8" s="27"/>
      <c r="C8" s="28"/>
      <c r="D8" s="39" t="s">
        <v>24</v>
      </c>
      <c r="E8" s="28"/>
      <c r="F8" s="28"/>
      <c r="G8" s="28"/>
      <c r="H8" s="28"/>
      <c r="I8" s="28"/>
      <c r="J8" s="28"/>
      <c r="K8" s="34" t="s">
        <v>25</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26</v>
      </c>
      <c r="AL8" s="28"/>
      <c r="AM8" s="28"/>
      <c r="AN8" s="40" t="s">
        <v>27</v>
      </c>
      <c r="AO8" s="28"/>
      <c r="AP8" s="28"/>
      <c r="AQ8" s="30"/>
      <c r="BE8" s="38"/>
      <c r="BS8" s="23" t="s">
        <v>8</v>
      </c>
    </row>
    <row r="9" ht="29.28" customHeight="1">
      <c r="B9" s="27"/>
      <c r="C9" s="28"/>
      <c r="D9" s="33" t="s">
        <v>28</v>
      </c>
      <c r="E9" s="28"/>
      <c r="F9" s="28"/>
      <c r="G9" s="28"/>
      <c r="H9" s="28"/>
      <c r="I9" s="28"/>
      <c r="J9" s="28"/>
      <c r="K9" s="41" t="s">
        <v>29</v>
      </c>
      <c r="L9" s="28"/>
      <c r="M9" s="28"/>
      <c r="N9" s="28"/>
      <c r="O9" s="28"/>
      <c r="P9" s="28"/>
      <c r="Q9" s="28"/>
      <c r="R9" s="28"/>
      <c r="S9" s="28"/>
      <c r="T9" s="28"/>
      <c r="U9" s="28"/>
      <c r="V9" s="28"/>
      <c r="W9" s="28"/>
      <c r="X9" s="28"/>
      <c r="Y9" s="28"/>
      <c r="Z9" s="28"/>
      <c r="AA9" s="28"/>
      <c r="AB9" s="28"/>
      <c r="AC9" s="28"/>
      <c r="AD9" s="28"/>
      <c r="AE9" s="28"/>
      <c r="AF9" s="28"/>
      <c r="AG9" s="28"/>
      <c r="AH9" s="28"/>
      <c r="AI9" s="28"/>
      <c r="AJ9" s="28"/>
      <c r="AK9" s="33" t="s">
        <v>30</v>
      </c>
      <c r="AL9" s="28"/>
      <c r="AM9" s="28"/>
      <c r="AN9" s="41" t="s">
        <v>31</v>
      </c>
      <c r="AO9" s="28"/>
      <c r="AP9" s="28"/>
      <c r="AQ9" s="30"/>
      <c r="BE9" s="38"/>
      <c r="BS9" s="23" t="s">
        <v>8</v>
      </c>
    </row>
    <row r="10" ht="14.4" customHeight="1">
      <c r="B10" s="27"/>
      <c r="C10" s="28"/>
      <c r="D10" s="39" t="s">
        <v>32</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33</v>
      </c>
      <c r="AL10" s="28"/>
      <c r="AM10" s="28"/>
      <c r="AN10" s="34" t="s">
        <v>34</v>
      </c>
      <c r="AO10" s="28"/>
      <c r="AP10" s="28"/>
      <c r="AQ10" s="30"/>
      <c r="BE10" s="38"/>
      <c r="BS10" s="23" t="s">
        <v>8</v>
      </c>
    </row>
    <row r="11" ht="18.48" customHeight="1">
      <c r="B11" s="27"/>
      <c r="C11" s="28"/>
      <c r="D11" s="28"/>
      <c r="E11" s="34" t="s">
        <v>35</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36</v>
      </c>
      <c r="AL11" s="28"/>
      <c r="AM11" s="28"/>
      <c r="AN11" s="34" t="s">
        <v>34</v>
      </c>
      <c r="AO11" s="28"/>
      <c r="AP11" s="28"/>
      <c r="AQ11" s="30"/>
      <c r="BE11" s="38"/>
      <c r="BS11" s="23" t="s">
        <v>8</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8</v>
      </c>
    </row>
    <row r="13" ht="14.4" customHeight="1">
      <c r="B13" s="27"/>
      <c r="C13" s="28"/>
      <c r="D13" s="39" t="s">
        <v>37</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33</v>
      </c>
      <c r="AL13" s="28"/>
      <c r="AM13" s="28"/>
      <c r="AN13" s="42" t="s">
        <v>38</v>
      </c>
      <c r="AO13" s="28"/>
      <c r="AP13" s="28"/>
      <c r="AQ13" s="30"/>
      <c r="BE13" s="38"/>
      <c r="BS13" s="23" t="s">
        <v>8</v>
      </c>
    </row>
    <row r="14">
      <c r="B14" s="27"/>
      <c r="C14" s="28"/>
      <c r="D14" s="28"/>
      <c r="E14" s="42" t="s">
        <v>38</v>
      </c>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39" t="s">
        <v>36</v>
      </c>
      <c r="AL14" s="28"/>
      <c r="AM14" s="28"/>
      <c r="AN14" s="42" t="s">
        <v>38</v>
      </c>
      <c r="AO14" s="28"/>
      <c r="AP14" s="28"/>
      <c r="AQ14" s="30"/>
      <c r="BE14" s="38"/>
      <c r="BS14" s="23" t="s">
        <v>8</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39</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33</v>
      </c>
      <c r="AL16" s="28"/>
      <c r="AM16" s="28"/>
      <c r="AN16" s="34" t="s">
        <v>34</v>
      </c>
      <c r="AO16" s="28"/>
      <c r="AP16" s="28"/>
      <c r="AQ16" s="30"/>
      <c r="BE16" s="38"/>
      <c r="BS16" s="23" t="s">
        <v>6</v>
      </c>
    </row>
    <row r="17" ht="18.48" customHeight="1">
      <c r="B17" s="27"/>
      <c r="C17" s="28"/>
      <c r="D17" s="28"/>
      <c r="E17" s="34" t="s">
        <v>40</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36</v>
      </c>
      <c r="AL17" s="28"/>
      <c r="AM17" s="28"/>
      <c r="AN17" s="34" t="s">
        <v>34</v>
      </c>
      <c r="AO17" s="28"/>
      <c r="AP17" s="28"/>
      <c r="AQ17" s="30"/>
      <c r="BE17" s="38"/>
      <c r="BS17" s="23" t="s">
        <v>41</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42</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71.25" customHeight="1">
      <c r="B20" s="27"/>
      <c r="C20" s="28"/>
      <c r="D20" s="28"/>
      <c r="E20" s="44" t="s">
        <v>43</v>
      </c>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28"/>
      <c r="AQ22" s="30"/>
      <c r="BE22" s="38"/>
    </row>
    <row r="23" s="1" customFormat="1" ht="25.92" customHeight="1">
      <c r="B23" s="46"/>
      <c r="C23" s="47"/>
      <c r="D23" s="48" t="s">
        <v>44</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50">
        <f>ROUND(AG51,2)</f>
        <v>0</v>
      </c>
      <c r="AL23" s="49"/>
      <c r="AM23" s="49"/>
      <c r="AN23" s="49"/>
      <c r="AO23" s="49"/>
      <c r="AP23" s="47"/>
      <c r="AQ23" s="51"/>
      <c r="BE23" s="38"/>
    </row>
    <row r="24" s="1" customFormat="1" ht="6.96" customHeight="1">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51"/>
      <c r="BE24" s="38"/>
    </row>
    <row r="25" s="1" customFormat="1">
      <c r="B25" s="46"/>
      <c r="C25" s="47"/>
      <c r="D25" s="47"/>
      <c r="E25" s="47"/>
      <c r="F25" s="47"/>
      <c r="G25" s="47"/>
      <c r="H25" s="47"/>
      <c r="I25" s="47"/>
      <c r="J25" s="47"/>
      <c r="K25" s="47"/>
      <c r="L25" s="52" t="s">
        <v>45</v>
      </c>
      <c r="M25" s="52"/>
      <c r="N25" s="52"/>
      <c r="O25" s="52"/>
      <c r="P25" s="47"/>
      <c r="Q25" s="47"/>
      <c r="R25" s="47"/>
      <c r="S25" s="47"/>
      <c r="T25" s="47"/>
      <c r="U25" s="47"/>
      <c r="V25" s="47"/>
      <c r="W25" s="52" t="s">
        <v>46</v>
      </c>
      <c r="X25" s="52"/>
      <c r="Y25" s="52"/>
      <c r="Z25" s="52"/>
      <c r="AA25" s="52"/>
      <c r="AB25" s="52"/>
      <c r="AC25" s="52"/>
      <c r="AD25" s="52"/>
      <c r="AE25" s="52"/>
      <c r="AF25" s="47"/>
      <c r="AG25" s="47"/>
      <c r="AH25" s="47"/>
      <c r="AI25" s="47"/>
      <c r="AJ25" s="47"/>
      <c r="AK25" s="52" t="s">
        <v>47</v>
      </c>
      <c r="AL25" s="52"/>
      <c r="AM25" s="52"/>
      <c r="AN25" s="52"/>
      <c r="AO25" s="52"/>
      <c r="AP25" s="47"/>
      <c r="AQ25" s="51"/>
      <c r="BE25" s="38"/>
    </row>
    <row r="26" s="2" customFormat="1" ht="14.4" customHeight="1">
      <c r="B26" s="53"/>
      <c r="C26" s="54"/>
      <c r="D26" s="55" t="s">
        <v>48</v>
      </c>
      <c r="E26" s="54"/>
      <c r="F26" s="55" t="s">
        <v>49</v>
      </c>
      <c r="G26" s="54"/>
      <c r="H26" s="54"/>
      <c r="I26" s="54"/>
      <c r="J26" s="54"/>
      <c r="K26" s="54"/>
      <c r="L26" s="56">
        <v>0.20999999999999999</v>
      </c>
      <c r="M26" s="54"/>
      <c r="N26" s="54"/>
      <c r="O26" s="54"/>
      <c r="P26" s="54"/>
      <c r="Q26" s="54"/>
      <c r="R26" s="54"/>
      <c r="S26" s="54"/>
      <c r="T26" s="54"/>
      <c r="U26" s="54"/>
      <c r="V26" s="54"/>
      <c r="W26" s="57">
        <f>ROUND(AZ51,2)</f>
        <v>0</v>
      </c>
      <c r="X26" s="54"/>
      <c r="Y26" s="54"/>
      <c r="Z26" s="54"/>
      <c r="AA26" s="54"/>
      <c r="AB26" s="54"/>
      <c r="AC26" s="54"/>
      <c r="AD26" s="54"/>
      <c r="AE26" s="54"/>
      <c r="AF26" s="54"/>
      <c r="AG26" s="54"/>
      <c r="AH26" s="54"/>
      <c r="AI26" s="54"/>
      <c r="AJ26" s="54"/>
      <c r="AK26" s="57">
        <f>ROUND(AV51,2)</f>
        <v>0</v>
      </c>
      <c r="AL26" s="54"/>
      <c r="AM26" s="54"/>
      <c r="AN26" s="54"/>
      <c r="AO26" s="54"/>
      <c r="AP26" s="54"/>
      <c r="AQ26" s="58"/>
      <c r="BE26" s="38"/>
    </row>
    <row r="27" s="2" customFormat="1" ht="14.4" customHeight="1">
      <c r="B27" s="53"/>
      <c r="C27" s="54"/>
      <c r="D27" s="54"/>
      <c r="E27" s="54"/>
      <c r="F27" s="55" t="s">
        <v>50</v>
      </c>
      <c r="G27" s="54"/>
      <c r="H27" s="54"/>
      <c r="I27" s="54"/>
      <c r="J27" s="54"/>
      <c r="K27" s="54"/>
      <c r="L27" s="56">
        <v>0.14999999999999999</v>
      </c>
      <c r="M27" s="54"/>
      <c r="N27" s="54"/>
      <c r="O27" s="54"/>
      <c r="P27" s="54"/>
      <c r="Q27" s="54"/>
      <c r="R27" s="54"/>
      <c r="S27" s="54"/>
      <c r="T27" s="54"/>
      <c r="U27" s="54"/>
      <c r="V27" s="54"/>
      <c r="W27" s="57">
        <f>ROUND(BA51,2)</f>
        <v>0</v>
      </c>
      <c r="X27" s="54"/>
      <c r="Y27" s="54"/>
      <c r="Z27" s="54"/>
      <c r="AA27" s="54"/>
      <c r="AB27" s="54"/>
      <c r="AC27" s="54"/>
      <c r="AD27" s="54"/>
      <c r="AE27" s="54"/>
      <c r="AF27" s="54"/>
      <c r="AG27" s="54"/>
      <c r="AH27" s="54"/>
      <c r="AI27" s="54"/>
      <c r="AJ27" s="54"/>
      <c r="AK27" s="57">
        <f>ROUND(AW51,2)</f>
        <v>0</v>
      </c>
      <c r="AL27" s="54"/>
      <c r="AM27" s="54"/>
      <c r="AN27" s="54"/>
      <c r="AO27" s="54"/>
      <c r="AP27" s="54"/>
      <c r="AQ27" s="58"/>
      <c r="BE27" s="38"/>
    </row>
    <row r="28" hidden="1" s="2" customFormat="1" ht="14.4" customHeight="1">
      <c r="B28" s="53"/>
      <c r="C28" s="54"/>
      <c r="D28" s="54"/>
      <c r="E28" s="54"/>
      <c r="F28" s="55" t="s">
        <v>51</v>
      </c>
      <c r="G28" s="54"/>
      <c r="H28" s="54"/>
      <c r="I28" s="54"/>
      <c r="J28" s="54"/>
      <c r="K28" s="54"/>
      <c r="L28" s="56">
        <v>0.20999999999999999</v>
      </c>
      <c r="M28" s="54"/>
      <c r="N28" s="54"/>
      <c r="O28" s="54"/>
      <c r="P28" s="54"/>
      <c r="Q28" s="54"/>
      <c r="R28" s="54"/>
      <c r="S28" s="54"/>
      <c r="T28" s="54"/>
      <c r="U28" s="54"/>
      <c r="V28" s="54"/>
      <c r="W28" s="57">
        <f>ROUND(BB51,2)</f>
        <v>0</v>
      </c>
      <c r="X28" s="54"/>
      <c r="Y28" s="54"/>
      <c r="Z28" s="54"/>
      <c r="AA28" s="54"/>
      <c r="AB28" s="54"/>
      <c r="AC28" s="54"/>
      <c r="AD28" s="54"/>
      <c r="AE28" s="54"/>
      <c r="AF28" s="54"/>
      <c r="AG28" s="54"/>
      <c r="AH28" s="54"/>
      <c r="AI28" s="54"/>
      <c r="AJ28" s="54"/>
      <c r="AK28" s="57">
        <v>0</v>
      </c>
      <c r="AL28" s="54"/>
      <c r="AM28" s="54"/>
      <c r="AN28" s="54"/>
      <c r="AO28" s="54"/>
      <c r="AP28" s="54"/>
      <c r="AQ28" s="58"/>
      <c r="BE28" s="38"/>
    </row>
    <row r="29" hidden="1" s="2" customFormat="1" ht="14.4" customHeight="1">
      <c r="B29" s="53"/>
      <c r="C29" s="54"/>
      <c r="D29" s="54"/>
      <c r="E29" s="54"/>
      <c r="F29" s="55" t="s">
        <v>52</v>
      </c>
      <c r="G29" s="54"/>
      <c r="H29" s="54"/>
      <c r="I29" s="54"/>
      <c r="J29" s="54"/>
      <c r="K29" s="54"/>
      <c r="L29" s="56">
        <v>0.14999999999999999</v>
      </c>
      <c r="M29" s="54"/>
      <c r="N29" s="54"/>
      <c r="O29" s="54"/>
      <c r="P29" s="54"/>
      <c r="Q29" s="54"/>
      <c r="R29" s="54"/>
      <c r="S29" s="54"/>
      <c r="T29" s="54"/>
      <c r="U29" s="54"/>
      <c r="V29" s="54"/>
      <c r="W29" s="57">
        <f>ROUND(BC51,2)</f>
        <v>0</v>
      </c>
      <c r="X29" s="54"/>
      <c r="Y29" s="54"/>
      <c r="Z29" s="54"/>
      <c r="AA29" s="54"/>
      <c r="AB29" s="54"/>
      <c r="AC29" s="54"/>
      <c r="AD29" s="54"/>
      <c r="AE29" s="54"/>
      <c r="AF29" s="54"/>
      <c r="AG29" s="54"/>
      <c r="AH29" s="54"/>
      <c r="AI29" s="54"/>
      <c r="AJ29" s="54"/>
      <c r="AK29" s="57">
        <v>0</v>
      </c>
      <c r="AL29" s="54"/>
      <c r="AM29" s="54"/>
      <c r="AN29" s="54"/>
      <c r="AO29" s="54"/>
      <c r="AP29" s="54"/>
      <c r="AQ29" s="58"/>
      <c r="BE29" s="38"/>
    </row>
    <row r="30" hidden="1" s="2" customFormat="1" ht="14.4" customHeight="1">
      <c r="B30" s="53"/>
      <c r="C30" s="54"/>
      <c r="D30" s="54"/>
      <c r="E30" s="54"/>
      <c r="F30" s="55" t="s">
        <v>53</v>
      </c>
      <c r="G30" s="54"/>
      <c r="H30" s="54"/>
      <c r="I30" s="54"/>
      <c r="J30" s="54"/>
      <c r="K30" s="54"/>
      <c r="L30" s="56">
        <v>0</v>
      </c>
      <c r="M30" s="54"/>
      <c r="N30" s="54"/>
      <c r="O30" s="54"/>
      <c r="P30" s="54"/>
      <c r="Q30" s="54"/>
      <c r="R30" s="54"/>
      <c r="S30" s="54"/>
      <c r="T30" s="54"/>
      <c r="U30" s="54"/>
      <c r="V30" s="54"/>
      <c r="W30" s="57">
        <f>ROUND(BD51,2)</f>
        <v>0</v>
      </c>
      <c r="X30" s="54"/>
      <c r="Y30" s="54"/>
      <c r="Z30" s="54"/>
      <c r="AA30" s="54"/>
      <c r="AB30" s="54"/>
      <c r="AC30" s="54"/>
      <c r="AD30" s="54"/>
      <c r="AE30" s="54"/>
      <c r="AF30" s="54"/>
      <c r="AG30" s="54"/>
      <c r="AH30" s="54"/>
      <c r="AI30" s="54"/>
      <c r="AJ30" s="54"/>
      <c r="AK30" s="57">
        <v>0</v>
      </c>
      <c r="AL30" s="54"/>
      <c r="AM30" s="54"/>
      <c r="AN30" s="54"/>
      <c r="AO30" s="54"/>
      <c r="AP30" s="54"/>
      <c r="AQ30" s="58"/>
      <c r="BE30" s="38"/>
    </row>
    <row r="31" s="1" customFormat="1" ht="6.96" customHeight="1">
      <c r="B31" s="46"/>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51"/>
      <c r="BE31" s="38"/>
    </row>
    <row r="32" s="1" customFormat="1" ht="25.92" customHeight="1">
      <c r="B32" s="46"/>
      <c r="C32" s="59"/>
      <c r="D32" s="60" t="s">
        <v>54</v>
      </c>
      <c r="E32" s="61"/>
      <c r="F32" s="61"/>
      <c r="G32" s="61"/>
      <c r="H32" s="61"/>
      <c r="I32" s="61"/>
      <c r="J32" s="61"/>
      <c r="K32" s="61"/>
      <c r="L32" s="61"/>
      <c r="M32" s="61"/>
      <c r="N32" s="61"/>
      <c r="O32" s="61"/>
      <c r="P32" s="61"/>
      <c r="Q32" s="61"/>
      <c r="R32" s="61"/>
      <c r="S32" s="61"/>
      <c r="T32" s="62" t="s">
        <v>55</v>
      </c>
      <c r="U32" s="61"/>
      <c r="V32" s="61"/>
      <c r="W32" s="61"/>
      <c r="X32" s="63" t="s">
        <v>56</v>
      </c>
      <c r="Y32" s="61"/>
      <c r="Z32" s="61"/>
      <c r="AA32" s="61"/>
      <c r="AB32" s="61"/>
      <c r="AC32" s="61"/>
      <c r="AD32" s="61"/>
      <c r="AE32" s="61"/>
      <c r="AF32" s="61"/>
      <c r="AG32" s="61"/>
      <c r="AH32" s="61"/>
      <c r="AI32" s="61"/>
      <c r="AJ32" s="61"/>
      <c r="AK32" s="64">
        <f>SUM(AK23:AK30)</f>
        <v>0</v>
      </c>
      <c r="AL32" s="61"/>
      <c r="AM32" s="61"/>
      <c r="AN32" s="61"/>
      <c r="AO32" s="65"/>
      <c r="AP32" s="59"/>
      <c r="AQ32" s="66"/>
      <c r="BE32" s="38"/>
    </row>
    <row r="33" s="1" customFormat="1" ht="6.96" customHeight="1">
      <c r="B33" s="46"/>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51"/>
    </row>
    <row r="34" s="1" customFormat="1" ht="6.96" customHeight="1">
      <c r="B34" s="67"/>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9"/>
    </row>
    <row r="38" s="1" customFormat="1" ht="6.96" customHeight="1">
      <c r="B38" s="70"/>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2"/>
    </row>
    <row r="39" s="1" customFormat="1" ht="36.96" customHeight="1">
      <c r="B39" s="46"/>
      <c r="C39" s="73" t="s">
        <v>57</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2"/>
    </row>
    <row r="40" s="1" customFormat="1" ht="6.96" customHeight="1">
      <c r="B40" s="46"/>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2"/>
    </row>
    <row r="41" s="3" customFormat="1" ht="14.4" customHeight="1">
      <c r="B41" s="75"/>
      <c r="C41" s="76" t="s">
        <v>15</v>
      </c>
      <c r="D41" s="77"/>
      <c r="E41" s="77"/>
      <c r="F41" s="77"/>
      <c r="G41" s="77"/>
      <c r="H41" s="77"/>
      <c r="I41" s="77"/>
      <c r="J41" s="77"/>
      <c r="K41" s="77"/>
      <c r="L41" s="77" t="str">
        <f>K5</f>
        <v>09012018</v>
      </c>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8"/>
    </row>
    <row r="42" s="4" customFormat="1" ht="36.96" customHeight="1">
      <c r="B42" s="79"/>
      <c r="C42" s="80" t="s">
        <v>18</v>
      </c>
      <c r="D42" s="81"/>
      <c r="E42" s="81"/>
      <c r="F42" s="81"/>
      <c r="G42" s="81"/>
      <c r="H42" s="81"/>
      <c r="I42" s="81"/>
      <c r="J42" s="81"/>
      <c r="K42" s="81"/>
      <c r="L42" s="82" t="str">
        <f>K6</f>
        <v>Rrekonstrukce ul.Spojovací_Velké Přílepy 2.etapa_</v>
      </c>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3"/>
    </row>
    <row r="43" s="1" customFormat="1" ht="6.96" customHeight="1">
      <c r="B43" s="46"/>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2"/>
    </row>
    <row r="44" s="1" customFormat="1">
      <c r="B44" s="46"/>
      <c r="C44" s="76" t="s">
        <v>24</v>
      </c>
      <c r="D44" s="74"/>
      <c r="E44" s="74"/>
      <c r="F44" s="74"/>
      <c r="G44" s="74"/>
      <c r="H44" s="74"/>
      <c r="I44" s="74"/>
      <c r="J44" s="74"/>
      <c r="K44" s="74"/>
      <c r="L44" s="84" t="str">
        <f>IF(K8="","",K8)</f>
        <v>Velké Přílepy</v>
      </c>
      <c r="M44" s="74"/>
      <c r="N44" s="74"/>
      <c r="O44" s="74"/>
      <c r="P44" s="74"/>
      <c r="Q44" s="74"/>
      <c r="R44" s="74"/>
      <c r="S44" s="74"/>
      <c r="T44" s="74"/>
      <c r="U44" s="74"/>
      <c r="V44" s="74"/>
      <c r="W44" s="74"/>
      <c r="X44" s="74"/>
      <c r="Y44" s="74"/>
      <c r="Z44" s="74"/>
      <c r="AA44" s="74"/>
      <c r="AB44" s="74"/>
      <c r="AC44" s="74"/>
      <c r="AD44" s="74"/>
      <c r="AE44" s="74"/>
      <c r="AF44" s="74"/>
      <c r="AG44" s="74"/>
      <c r="AH44" s="74"/>
      <c r="AI44" s="76" t="s">
        <v>26</v>
      </c>
      <c r="AJ44" s="74"/>
      <c r="AK44" s="74"/>
      <c r="AL44" s="74"/>
      <c r="AM44" s="85" t="str">
        <f>IF(AN8= "","",AN8)</f>
        <v>9. 1. 2018</v>
      </c>
      <c r="AN44" s="85"/>
      <c r="AO44" s="74"/>
      <c r="AP44" s="74"/>
      <c r="AQ44" s="74"/>
      <c r="AR44" s="72"/>
    </row>
    <row r="45" s="1" customFormat="1" ht="6.96" customHeight="1">
      <c r="B45" s="46"/>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2"/>
    </row>
    <row r="46" s="1" customFormat="1">
      <c r="B46" s="46"/>
      <c r="C46" s="76" t="s">
        <v>32</v>
      </c>
      <c r="D46" s="74"/>
      <c r="E46" s="74"/>
      <c r="F46" s="74"/>
      <c r="G46" s="74"/>
      <c r="H46" s="74"/>
      <c r="I46" s="74"/>
      <c r="J46" s="74"/>
      <c r="K46" s="74"/>
      <c r="L46" s="77" t="str">
        <f>IF(E11= "","",E11)</f>
        <v>Obec Velké Přílepy</v>
      </c>
      <c r="M46" s="74"/>
      <c r="N46" s="74"/>
      <c r="O46" s="74"/>
      <c r="P46" s="74"/>
      <c r="Q46" s="74"/>
      <c r="R46" s="74"/>
      <c r="S46" s="74"/>
      <c r="T46" s="74"/>
      <c r="U46" s="74"/>
      <c r="V46" s="74"/>
      <c r="W46" s="74"/>
      <c r="X46" s="74"/>
      <c r="Y46" s="74"/>
      <c r="Z46" s="74"/>
      <c r="AA46" s="74"/>
      <c r="AB46" s="74"/>
      <c r="AC46" s="74"/>
      <c r="AD46" s="74"/>
      <c r="AE46" s="74"/>
      <c r="AF46" s="74"/>
      <c r="AG46" s="74"/>
      <c r="AH46" s="74"/>
      <c r="AI46" s="76" t="s">
        <v>39</v>
      </c>
      <c r="AJ46" s="74"/>
      <c r="AK46" s="74"/>
      <c r="AL46" s="74"/>
      <c r="AM46" s="77" t="str">
        <f>IF(E17="","",E17)</f>
        <v>Ing.Zd.Fiedler</v>
      </c>
      <c r="AN46" s="77"/>
      <c r="AO46" s="77"/>
      <c r="AP46" s="77"/>
      <c r="AQ46" s="74"/>
      <c r="AR46" s="72"/>
      <c r="AS46" s="86" t="s">
        <v>58</v>
      </c>
      <c r="AT46" s="87"/>
      <c r="AU46" s="88"/>
      <c r="AV46" s="88"/>
      <c r="AW46" s="88"/>
      <c r="AX46" s="88"/>
      <c r="AY46" s="88"/>
      <c r="AZ46" s="88"/>
      <c r="BA46" s="88"/>
      <c r="BB46" s="88"/>
      <c r="BC46" s="88"/>
      <c r="BD46" s="89"/>
    </row>
    <row r="47" s="1" customFormat="1">
      <c r="B47" s="46"/>
      <c r="C47" s="76" t="s">
        <v>37</v>
      </c>
      <c r="D47" s="74"/>
      <c r="E47" s="74"/>
      <c r="F47" s="74"/>
      <c r="G47" s="74"/>
      <c r="H47" s="74"/>
      <c r="I47" s="74"/>
      <c r="J47" s="74"/>
      <c r="K47" s="74"/>
      <c r="L47" s="77" t="str">
        <f>IF(E14= "Vyplň údaj","",E14)</f>
        <v/>
      </c>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2"/>
      <c r="AS47" s="90"/>
      <c r="AT47" s="91"/>
      <c r="AU47" s="92"/>
      <c r="AV47" s="92"/>
      <c r="AW47" s="92"/>
      <c r="AX47" s="92"/>
      <c r="AY47" s="92"/>
      <c r="AZ47" s="92"/>
      <c r="BA47" s="92"/>
      <c r="BB47" s="92"/>
      <c r="BC47" s="92"/>
      <c r="BD47" s="93"/>
    </row>
    <row r="48" s="1" customFormat="1" ht="10.8" customHeight="1">
      <c r="B48" s="46"/>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2"/>
      <c r="AS48" s="94"/>
      <c r="AT48" s="55"/>
      <c r="AU48" s="47"/>
      <c r="AV48" s="47"/>
      <c r="AW48" s="47"/>
      <c r="AX48" s="47"/>
      <c r="AY48" s="47"/>
      <c r="AZ48" s="47"/>
      <c r="BA48" s="47"/>
      <c r="BB48" s="47"/>
      <c r="BC48" s="47"/>
      <c r="BD48" s="95"/>
    </row>
    <row r="49" s="1" customFormat="1" ht="29.28" customHeight="1">
      <c r="B49" s="46"/>
      <c r="C49" s="96" t="s">
        <v>59</v>
      </c>
      <c r="D49" s="97"/>
      <c r="E49" s="97"/>
      <c r="F49" s="97"/>
      <c r="G49" s="97"/>
      <c r="H49" s="98"/>
      <c r="I49" s="99" t="s">
        <v>60</v>
      </c>
      <c r="J49" s="97"/>
      <c r="K49" s="97"/>
      <c r="L49" s="97"/>
      <c r="M49" s="97"/>
      <c r="N49" s="97"/>
      <c r="O49" s="97"/>
      <c r="P49" s="97"/>
      <c r="Q49" s="97"/>
      <c r="R49" s="97"/>
      <c r="S49" s="97"/>
      <c r="T49" s="97"/>
      <c r="U49" s="97"/>
      <c r="V49" s="97"/>
      <c r="W49" s="97"/>
      <c r="X49" s="97"/>
      <c r="Y49" s="97"/>
      <c r="Z49" s="97"/>
      <c r="AA49" s="97"/>
      <c r="AB49" s="97"/>
      <c r="AC49" s="97"/>
      <c r="AD49" s="97"/>
      <c r="AE49" s="97"/>
      <c r="AF49" s="97"/>
      <c r="AG49" s="100" t="s">
        <v>61</v>
      </c>
      <c r="AH49" s="97"/>
      <c r="AI49" s="97"/>
      <c r="AJ49" s="97"/>
      <c r="AK49" s="97"/>
      <c r="AL49" s="97"/>
      <c r="AM49" s="97"/>
      <c r="AN49" s="99" t="s">
        <v>62</v>
      </c>
      <c r="AO49" s="97"/>
      <c r="AP49" s="97"/>
      <c r="AQ49" s="101" t="s">
        <v>63</v>
      </c>
      <c r="AR49" s="72"/>
      <c r="AS49" s="102" t="s">
        <v>64</v>
      </c>
      <c r="AT49" s="103" t="s">
        <v>65</v>
      </c>
      <c r="AU49" s="103" t="s">
        <v>66</v>
      </c>
      <c r="AV49" s="103" t="s">
        <v>67</v>
      </c>
      <c r="AW49" s="103" t="s">
        <v>68</v>
      </c>
      <c r="AX49" s="103" t="s">
        <v>69</v>
      </c>
      <c r="AY49" s="103" t="s">
        <v>70</v>
      </c>
      <c r="AZ49" s="103" t="s">
        <v>71</v>
      </c>
      <c r="BA49" s="103" t="s">
        <v>72</v>
      </c>
      <c r="BB49" s="103" t="s">
        <v>73</v>
      </c>
      <c r="BC49" s="103" t="s">
        <v>74</v>
      </c>
      <c r="BD49" s="104" t="s">
        <v>75</v>
      </c>
    </row>
    <row r="50" s="1" customFormat="1" ht="10.8" customHeight="1">
      <c r="B50" s="46"/>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2"/>
      <c r="AS50" s="105"/>
      <c r="AT50" s="106"/>
      <c r="AU50" s="106"/>
      <c r="AV50" s="106"/>
      <c r="AW50" s="106"/>
      <c r="AX50" s="106"/>
      <c r="AY50" s="106"/>
      <c r="AZ50" s="106"/>
      <c r="BA50" s="106"/>
      <c r="BB50" s="106"/>
      <c r="BC50" s="106"/>
      <c r="BD50" s="107"/>
    </row>
    <row r="51" s="4" customFormat="1" ht="32.4" customHeight="1">
      <c r="B51" s="79"/>
      <c r="C51" s="108" t="s">
        <v>76</v>
      </c>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10">
        <f>ROUND(SUM(AG52:AG55),2)</f>
        <v>0</v>
      </c>
      <c r="AH51" s="110"/>
      <c r="AI51" s="110"/>
      <c r="AJ51" s="110"/>
      <c r="AK51" s="110"/>
      <c r="AL51" s="110"/>
      <c r="AM51" s="110"/>
      <c r="AN51" s="111">
        <f>SUM(AG51,AT51)</f>
        <v>0</v>
      </c>
      <c r="AO51" s="111"/>
      <c r="AP51" s="111"/>
      <c r="AQ51" s="112" t="s">
        <v>34</v>
      </c>
      <c r="AR51" s="83"/>
      <c r="AS51" s="113">
        <f>ROUND(SUM(AS52:AS55),2)</f>
        <v>0</v>
      </c>
      <c r="AT51" s="114">
        <f>ROUND(SUM(AV51:AW51),2)</f>
        <v>0</v>
      </c>
      <c r="AU51" s="115">
        <f>ROUND(SUM(AU52:AU55),5)</f>
        <v>0</v>
      </c>
      <c r="AV51" s="114">
        <f>ROUND(AZ51*L26,2)</f>
        <v>0</v>
      </c>
      <c r="AW51" s="114">
        <f>ROUND(BA51*L27,2)</f>
        <v>0</v>
      </c>
      <c r="AX51" s="114">
        <f>ROUND(BB51*L26,2)</f>
        <v>0</v>
      </c>
      <c r="AY51" s="114">
        <f>ROUND(BC51*L27,2)</f>
        <v>0</v>
      </c>
      <c r="AZ51" s="114">
        <f>ROUND(SUM(AZ52:AZ55),2)</f>
        <v>0</v>
      </c>
      <c r="BA51" s="114">
        <f>ROUND(SUM(BA52:BA55),2)</f>
        <v>0</v>
      </c>
      <c r="BB51" s="114">
        <f>ROUND(SUM(BB52:BB55),2)</f>
        <v>0</v>
      </c>
      <c r="BC51" s="114">
        <f>ROUND(SUM(BC52:BC55),2)</f>
        <v>0</v>
      </c>
      <c r="BD51" s="116">
        <f>ROUND(SUM(BD52:BD55),2)</f>
        <v>0</v>
      </c>
      <c r="BS51" s="117" t="s">
        <v>77</v>
      </c>
      <c r="BT51" s="117" t="s">
        <v>78</v>
      </c>
      <c r="BU51" s="118" t="s">
        <v>79</v>
      </c>
      <c r="BV51" s="117" t="s">
        <v>80</v>
      </c>
      <c r="BW51" s="117" t="s">
        <v>7</v>
      </c>
      <c r="BX51" s="117" t="s">
        <v>81</v>
      </c>
      <c r="CL51" s="117" t="s">
        <v>21</v>
      </c>
    </row>
    <row r="52" s="5" customFormat="1" ht="31.5" customHeight="1">
      <c r="A52" s="119" t="s">
        <v>82</v>
      </c>
      <c r="B52" s="120"/>
      <c r="C52" s="121"/>
      <c r="D52" s="122" t="s">
        <v>83</v>
      </c>
      <c r="E52" s="122"/>
      <c r="F52" s="122"/>
      <c r="G52" s="122"/>
      <c r="H52" s="122"/>
      <c r="I52" s="123"/>
      <c r="J52" s="122" t="s">
        <v>84</v>
      </c>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4">
        <f>'09012018a2 - Rekonstrukce...'!J27</f>
        <v>0</v>
      </c>
      <c r="AH52" s="123"/>
      <c r="AI52" s="123"/>
      <c r="AJ52" s="123"/>
      <c r="AK52" s="123"/>
      <c r="AL52" s="123"/>
      <c r="AM52" s="123"/>
      <c r="AN52" s="124">
        <f>SUM(AG52,AT52)</f>
        <v>0</v>
      </c>
      <c r="AO52" s="123"/>
      <c r="AP52" s="123"/>
      <c r="AQ52" s="125" t="s">
        <v>85</v>
      </c>
      <c r="AR52" s="126"/>
      <c r="AS52" s="127">
        <v>0</v>
      </c>
      <c r="AT52" s="128">
        <f>ROUND(SUM(AV52:AW52),2)</f>
        <v>0</v>
      </c>
      <c r="AU52" s="129">
        <f>'09012018a2 - Rekonstrukce...'!P83</f>
        <v>0</v>
      </c>
      <c r="AV52" s="128">
        <f>'09012018a2 - Rekonstrukce...'!J30</f>
        <v>0</v>
      </c>
      <c r="AW52" s="128">
        <f>'09012018a2 - Rekonstrukce...'!J31</f>
        <v>0</v>
      </c>
      <c r="AX52" s="128">
        <f>'09012018a2 - Rekonstrukce...'!J32</f>
        <v>0</v>
      </c>
      <c r="AY52" s="128">
        <f>'09012018a2 - Rekonstrukce...'!J33</f>
        <v>0</v>
      </c>
      <c r="AZ52" s="128">
        <f>'09012018a2 - Rekonstrukce...'!F30</f>
        <v>0</v>
      </c>
      <c r="BA52" s="128">
        <f>'09012018a2 - Rekonstrukce...'!F31</f>
        <v>0</v>
      </c>
      <c r="BB52" s="128">
        <f>'09012018a2 - Rekonstrukce...'!F32</f>
        <v>0</v>
      </c>
      <c r="BC52" s="128">
        <f>'09012018a2 - Rekonstrukce...'!F33</f>
        <v>0</v>
      </c>
      <c r="BD52" s="130">
        <f>'09012018a2 - Rekonstrukce...'!F34</f>
        <v>0</v>
      </c>
      <c r="BT52" s="131" t="s">
        <v>86</v>
      </c>
      <c r="BV52" s="131" t="s">
        <v>80</v>
      </c>
      <c r="BW52" s="131" t="s">
        <v>87</v>
      </c>
      <c r="BX52" s="131" t="s">
        <v>7</v>
      </c>
      <c r="CL52" s="131" t="s">
        <v>21</v>
      </c>
      <c r="CM52" s="131" t="s">
        <v>23</v>
      </c>
    </row>
    <row r="53" s="5" customFormat="1" ht="31.5" customHeight="1">
      <c r="A53" s="119" t="s">
        <v>82</v>
      </c>
      <c r="B53" s="120"/>
      <c r="C53" s="121"/>
      <c r="D53" s="122" t="s">
        <v>88</v>
      </c>
      <c r="E53" s="122"/>
      <c r="F53" s="122"/>
      <c r="G53" s="122"/>
      <c r="H53" s="122"/>
      <c r="I53" s="123"/>
      <c r="J53" s="122" t="s">
        <v>89</v>
      </c>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4">
        <f>'09012018b2 - Rekonstrukce...'!J27</f>
        <v>0</v>
      </c>
      <c r="AH53" s="123"/>
      <c r="AI53" s="123"/>
      <c r="AJ53" s="123"/>
      <c r="AK53" s="123"/>
      <c r="AL53" s="123"/>
      <c r="AM53" s="123"/>
      <c r="AN53" s="124">
        <f>SUM(AG53,AT53)</f>
        <v>0</v>
      </c>
      <c r="AO53" s="123"/>
      <c r="AP53" s="123"/>
      <c r="AQ53" s="125" t="s">
        <v>85</v>
      </c>
      <c r="AR53" s="126"/>
      <c r="AS53" s="127">
        <v>0</v>
      </c>
      <c r="AT53" s="128">
        <f>ROUND(SUM(AV53:AW53),2)</f>
        <v>0</v>
      </c>
      <c r="AU53" s="129">
        <f>'09012018b2 - Rekonstrukce...'!P81</f>
        <v>0</v>
      </c>
      <c r="AV53" s="128">
        <f>'09012018b2 - Rekonstrukce...'!J30</f>
        <v>0</v>
      </c>
      <c r="AW53" s="128">
        <f>'09012018b2 - Rekonstrukce...'!J31</f>
        <v>0</v>
      </c>
      <c r="AX53" s="128">
        <f>'09012018b2 - Rekonstrukce...'!J32</f>
        <v>0</v>
      </c>
      <c r="AY53" s="128">
        <f>'09012018b2 - Rekonstrukce...'!J33</f>
        <v>0</v>
      </c>
      <c r="AZ53" s="128">
        <f>'09012018b2 - Rekonstrukce...'!F30</f>
        <v>0</v>
      </c>
      <c r="BA53" s="128">
        <f>'09012018b2 - Rekonstrukce...'!F31</f>
        <v>0</v>
      </c>
      <c r="BB53" s="128">
        <f>'09012018b2 - Rekonstrukce...'!F32</f>
        <v>0</v>
      </c>
      <c r="BC53" s="128">
        <f>'09012018b2 - Rekonstrukce...'!F33</f>
        <v>0</v>
      </c>
      <c r="BD53" s="130">
        <f>'09012018b2 - Rekonstrukce...'!F34</f>
        <v>0</v>
      </c>
      <c r="BT53" s="131" t="s">
        <v>86</v>
      </c>
      <c r="BV53" s="131" t="s">
        <v>80</v>
      </c>
      <c r="BW53" s="131" t="s">
        <v>90</v>
      </c>
      <c r="BX53" s="131" t="s">
        <v>7</v>
      </c>
      <c r="CL53" s="131" t="s">
        <v>21</v>
      </c>
      <c r="CM53" s="131" t="s">
        <v>23</v>
      </c>
    </row>
    <row r="54" s="5" customFormat="1" ht="31.5" customHeight="1">
      <c r="A54" s="119" t="s">
        <v>82</v>
      </c>
      <c r="B54" s="120"/>
      <c r="C54" s="121"/>
      <c r="D54" s="122" t="s">
        <v>91</v>
      </c>
      <c r="E54" s="122"/>
      <c r="F54" s="122"/>
      <c r="G54" s="122"/>
      <c r="H54" s="122"/>
      <c r="I54" s="123"/>
      <c r="J54" s="122" t="s">
        <v>92</v>
      </c>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4">
        <f>'09012018d2 - Rekonstrukce...'!J27</f>
        <v>0</v>
      </c>
      <c r="AH54" s="123"/>
      <c r="AI54" s="123"/>
      <c r="AJ54" s="123"/>
      <c r="AK54" s="123"/>
      <c r="AL54" s="123"/>
      <c r="AM54" s="123"/>
      <c r="AN54" s="124">
        <f>SUM(AG54,AT54)</f>
        <v>0</v>
      </c>
      <c r="AO54" s="123"/>
      <c r="AP54" s="123"/>
      <c r="AQ54" s="125" t="s">
        <v>85</v>
      </c>
      <c r="AR54" s="126"/>
      <c r="AS54" s="127">
        <v>0</v>
      </c>
      <c r="AT54" s="128">
        <f>ROUND(SUM(AV54:AW54),2)</f>
        <v>0</v>
      </c>
      <c r="AU54" s="129">
        <f>'09012018d2 - Rekonstrukce...'!P83</f>
        <v>0</v>
      </c>
      <c r="AV54" s="128">
        <f>'09012018d2 - Rekonstrukce...'!J30</f>
        <v>0</v>
      </c>
      <c r="AW54" s="128">
        <f>'09012018d2 - Rekonstrukce...'!J31</f>
        <v>0</v>
      </c>
      <c r="AX54" s="128">
        <f>'09012018d2 - Rekonstrukce...'!J32</f>
        <v>0</v>
      </c>
      <c r="AY54" s="128">
        <f>'09012018d2 - Rekonstrukce...'!J33</f>
        <v>0</v>
      </c>
      <c r="AZ54" s="128">
        <f>'09012018d2 - Rekonstrukce...'!F30</f>
        <v>0</v>
      </c>
      <c r="BA54" s="128">
        <f>'09012018d2 - Rekonstrukce...'!F31</f>
        <v>0</v>
      </c>
      <c r="BB54" s="128">
        <f>'09012018d2 - Rekonstrukce...'!F32</f>
        <v>0</v>
      </c>
      <c r="BC54" s="128">
        <f>'09012018d2 - Rekonstrukce...'!F33</f>
        <v>0</v>
      </c>
      <c r="BD54" s="130">
        <f>'09012018d2 - Rekonstrukce...'!F34</f>
        <v>0</v>
      </c>
      <c r="BT54" s="131" t="s">
        <v>86</v>
      </c>
      <c r="BV54" s="131" t="s">
        <v>80</v>
      </c>
      <c r="BW54" s="131" t="s">
        <v>93</v>
      </c>
      <c r="BX54" s="131" t="s">
        <v>7</v>
      </c>
      <c r="CL54" s="131" t="s">
        <v>21</v>
      </c>
      <c r="CM54" s="131" t="s">
        <v>23</v>
      </c>
    </row>
    <row r="55" s="5" customFormat="1" ht="31.5" customHeight="1">
      <c r="A55" s="119" t="s">
        <v>82</v>
      </c>
      <c r="B55" s="120"/>
      <c r="C55" s="121"/>
      <c r="D55" s="122" t="s">
        <v>94</v>
      </c>
      <c r="E55" s="122"/>
      <c r="F55" s="122"/>
      <c r="G55" s="122"/>
      <c r="H55" s="122"/>
      <c r="I55" s="123"/>
      <c r="J55" s="122" t="s">
        <v>95</v>
      </c>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4">
        <f>'09012018c2 - Rekonstrukce...'!J27</f>
        <v>0</v>
      </c>
      <c r="AH55" s="123"/>
      <c r="AI55" s="123"/>
      <c r="AJ55" s="123"/>
      <c r="AK55" s="123"/>
      <c r="AL55" s="123"/>
      <c r="AM55" s="123"/>
      <c r="AN55" s="124">
        <f>SUM(AG55,AT55)</f>
        <v>0</v>
      </c>
      <c r="AO55" s="123"/>
      <c r="AP55" s="123"/>
      <c r="AQ55" s="125" t="s">
        <v>85</v>
      </c>
      <c r="AR55" s="126"/>
      <c r="AS55" s="132">
        <v>0</v>
      </c>
      <c r="AT55" s="133">
        <f>ROUND(SUM(AV55:AW55),2)</f>
        <v>0</v>
      </c>
      <c r="AU55" s="134">
        <f>'09012018c2 - Rekonstrukce...'!P78</f>
        <v>0</v>
      </c>
      <c r="AV55" s="133">
        <f>'09012018c2 - Rekonstrukce...'!J30</f>
        <v>0</v>
      </c>
      <c r="AW55" s="133">
        <f>'09012018c2 - Rekonstrukce...'!J31</f>
        <v>0</v>
      </c>
      <c r="AX55" s="133">
        <f>'09012018c2 - Rekonstrukce...'!J32</f>
        <v>0</v>
      </c>
      <c r="AY55" s="133">
        <f>'09012018c2 - Rekonstrukce...'!J33</f>
        <v>0</v>
      </c>
      <c r="AZ55" s="133">
        <f>'09012018c2 - Rekonstrukce...'!F30</f>
        <v>0</v>
      </c>
      <c r="BA55" s="133">
        <f>'09012018c2 - Rekonstrukce...'!F31</f>
        <v>0</v>
      </c>
      <c r="BB55" s="133">
        <f>'09012018c2 - Rekonstrukce...'!F32</f>
        <v>0</v>
      </c>
      <c r="BC55" s="133">
        <f>'09012018c2 - Rekonstrukce...'!F33</f>
        <v>0</v>
      </c>
      <c r="BD55" s="135">
        <f>'09012018c2 - Rekonstrukce...'!F34</f>
        <v>0</v>
      </c>
      <c r="BT55" s="131" t="s">
        <v>86</v>
      </c>
      <c r="BV55" s="131" t="s">
        <v>80</v>
      </c>
      <c r="BW55" s="131" t="s">
        <v>96</v>
      </c>
      <c r="BX55" s="131" t="s">
        <v>7</v>
      </c>
      <c r="CL55" s="131" t="s">
        <v>21</v>
      </c>
      <c r="CM55" s="131" t="s">
        <v>23</v>
      </c>
    </row>
    <row r="56" s="1" customFormat="1" ht="30" customHeight="1">
      <c r="B56" s="46"/>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2"/>
    </row>
    <row r="57" s="1" customFormat="1" ht="6.96" customHeight="1">
      <c r="B57" s="67"/>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72"/>
    </row>
  </sheetData>
  <sheetProtection sheet="1" formatColumns="0" formatRows="0" objects="1" scenarios="1" spinCount="100000" saltValue="YrhBmO2L8W180N3mCpP0eV85YJpPIPrRQRrTPk5TFicECSrD50qqPe204SH1e30LXdTZn4YuOBE6TlUDggZlLw==" hashValue="+VpYyGHStGn5RhNNbjy84BAXtnXHWQqqvnBvOdN1EqsXSTVzomBucNrWf31v8boDEEXdMFInBj/SDpbeHfR13A==" algorithmName="SHA-512" password="CC35"/>
  <mergeCells count="53">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G51:AM51"/>
    <mergeCell ref="AN51:AP51"/>
    <mergeCell ref="AR2:BE2"/>
  </mergeCells>
  <hyperlinks>
    <hyperlink ref="K1:S1" location="C2" display="1) Rekapitulace stavby"/>
    <hyperlink ref="W1:AI1" location="C51" display="2) Rekapitulace objektů stavby a soupisů prací"/>
    <hyperlink ref="A52" location="'09012018a2 - Rekonstrukce...'!C2" display="/"/>
    <hyperlink ref="A53" location="'09012018b2 - Rekonstrukce...'!C2" display="/"/>
    <hyperlink ref="A54" location="'09012018d2 - Rekonstrukce...'!C2" display="/"/>
    <hyperlink ref="A55" location="'09012018c2 - Rekonstrukce...'!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7"/>
      <c r="C1" s="137"/>
      <c r="D1" s="138" t="s">
        <v>1</v>
      </c>
      <c r="E1" s="137"/>
      <c r="F1" s="139" t="s">
        <v>97</v>
      </c>
      <c r="G1" s="139" t="s">
        <v>98</v>
      </c>
      <c r="H1" s="139"/>
      <c r="I1" s="140"/>
      <c r="J1" s="139" t="s">
        <v>99</v>
      </c>
      <c r="K1" s="138" t="s">
        <v>100</v>
      </c>
      <c r="L1" s="139" t="s">
        <v>101</v>
      </c>
      <c r="M1" s="139"/>
      <c r="N1" s="139"/>
      <c r="O1" s="139"/>
      <c r="P1" s="139"/>
      <c r="Q1" s="139"/>
      <c r="R1" s="139"/>
      <c r="S1" s="139"/>
      <c r="T1" s="139"/>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87</v>
      </c>
    </row>
    <row r="3" ht="6.96" customHeight="1">
      <c r="B3" s="24"/>
      <c r="C3" s="25"/>
      <c r="D3" s="25"/>
      <c r="E3" s="25"/>
      <c r="F3" s="25"/>
      <c r="G3" s="25"/>
      <c r="H3" s="25"/>
      <c r="I3" s="141"/>
      <c r="J3" s="25"/>
      <c r="K3" s="26"/>
      <c r="AT3" s="23" t="s">
        <v>23</v>
      </c>
    </row>
    <row r="4" ht="36.96" customHeight="1">
      <c r="B4" s="27"/>
      <c r="C4" s="28"/>
      <c r="D4" s="29" t="s">
        <v>102</v>
      </c>
      <c r="E4" s="28"/>
      <c r="F4" s="28"/>
      <c r="G4" s="28"/>
      <c r="H4" s="28"/>
      <c r="I4" s="142"/>
      <c r="J4" s="28"/>
      <c r="K4" s="30"/>
      <c r="M4" s="31" t="s">
        <v>12</v>
      </c>
      <c r="AT4" s="23" t="s">
        <v>6</v>
      </c>
    </row>
    <row r="5" ht="6.96" customHeight="1">
      <c r="B5" s="27"/>
      <c r="C5" s="28"/>
      <c r="D5" s="28"/>
      <c r="E5" s="28"/>
      <c r="F5" s="28"/>
      <c r="G5" s="28"/>
      <c r="H5" s="28"/>
      <c r="I5" s="142"/>
      <c r="J5" s="28"/>
      <c r="K5" s="30"/>
    </row>
    <row r="6">
      <c r="B6" s="27"/>
      <c r="C6" s="28"/>
      <c r="D6" s="39" t="s">
        <v>18</v>
      </c>
      <c r="E6" s="28"/>
      <c r="F6" s="28"/>
      <c r="G6" s="28"/>
      <c r="H6" s="28"/>
      <c r="I6" s="142"/>
      <c r="J6" s="28"/>
      <c r="K6" s="30"/>
    </row>
    <row r="7" ht="16.5" customHeight="1">
      <c r="B7" s="27"/>
      <c r="C7" s="28"/>
      <c r="D7" s="28"/>
      <c r="E7" s="143" t="str">
        <f>'Rekapitulace stavby'!K6</f>
        <v>Rrekonstrukce ul.Spojovací_Velké Přílepy 2.etapa_</v>
      </c>
      <c r="F7" s="39"/>
      <c r="G7" s="39"/>
      <c r="H7" s="39"/>
      <c r="I7" s="142"/>
      <c r="J7" s="28"/>
      <c r="K7" s="30"/>
    </row>
    <row r="8" s="1" customFormat="1">
      <c r="B8" s="46"/>
      <c r="C8" s="47"/>
      <c r="D8" s="39" t="s">
        <v>103</v>
      </c>
      <c r="E8" s="47"/>
      <c r="F8" s="47"/>
      <c r="G8" s="47"/>
      <c r="H8" s="47"/>
      <c r="I8" s="144"/>
      <c r="J8" s="47"/>
      <c r="K8" s="51"/>
    </row>
    <row r="9" s="1" customFormat="1" ht="36.96" customHeight="1">
      <c r="B9" s="46"/>
      <c r="C9" s="47"/>
      <c r="D9" s="47"/>
      <c r="E9" s="145" t="s">
        <v>104</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39" t="s">
        <v>20</v>
      </c>
      <c r="E11" s="47"/>
      <c r="F11" s="34" t="s">
        <v>21</v>
      </c>
      <c r="G11" s="47"/>
      <c r="H11" s="47"/>
      <c r="I11" s="146" t="s">
        <v>22</v>
      </c>
      <c r="J11" s="34" t="s">
        <v>23</v>
      </c>
      <c r="K11" s="51"/>
    </row>
    <row r="12" s="1" customFormat="1" ht="14.4" customHeight="1">
      <c r="B12" s="46"/>
      <c r="C12" s="47"/>
      <c r="D12" s="39" t="s">
        <v>24</v>
      </c>
      <c r="E12" s="47"/>
      <c r="F12" s="34" t="s">
        <v>25</v>
      </c>
      <c r="G12" s="47"/>
      <c r="H12" s="47"/>
      <c r="I12" s="146" t="s">
        <v>26</v>
      </c>
      <c r="J12" s="147" t="str">
        <f>'Rekapitulace stavby'!AN8</f>
        <v>9. 1. 2018</v>
      </c>
      <c r="K12" s="51"/>
    </row>
    <row r="13" s="1" customFormat="1" ht="21.84" customHeight="1">
      <c r="B13" s="46"/>
      <c r="C13" s="47"/>
      <c r="D13" s="33" t="s">
        <v>28</v>
      </c>
      <c r="E13" s="47"/>
      <c r="F13" s="41" t="s">
        <v>29</v>
      </c>
      <c r="G13" s="47"/>
      <c r="H13" s="47"/>
      <c r="I13" s="148" t="s">
        <v>30</v>
      </c>
      <c r="J13" s="41" t="s">
        <v>31</v>
      </c>
      <c r="K13" s="51"/>
    </row>
    <row r="14" s="1" customFormat="1" ht="14.4" customHeight="1">
      <c r="B14" s="46"/>
      <c r="C14" s="47"/>
      <c r="D14" s="39" t="s">
        <v>32</v>
      </c>
      <c r="E14" s="47"/>
      <c r="F14" s="47"/>
      <c r="G14" s="47"/>
      <c r="H14" s="47"/>
      <c r="I14" s="146" t="s">
        <v>33</v>
      </c>
      <c r="J14" s="34" t="s">
        <v>34</v>
      </c>
      <c r="K14" s="51"/>
    </row>
    <row r="15" s="1" customFormat="1" ht="18" customHeight="1">
      <c r="B15" s="46"/>
      <c r="C15" s="47"/>
      <c r="D15" s="47"/>
      <c r="E15" s="34" t="s">
        <v>35</v>
      </c>
      <c r="F15" s="47"/>
      <c r="G15" s="47"/>
      <c r="H15" s="47"/>
      <c r="I15" s="146" t="s">
        <v>36</v>
      </c>
      <c r="J15" s="34" t="s">
        <v>34</v>
      </c>
      <c r="K15" s="51"/>
    </row>
    <row r="16" s="1" customFormat="1" ht="6.96" customHeight="1">
      <c r="B16" s="46"/>
      <c r="C16" s="47"/>
      <c r="D16" s="47"/>
      <c r="E16" s="47"/>
      <c r="F16" s="47"/>
      <c r="G16" s="47"/>
      <c r="H16" s="47"/>
      <c r="I16" s="144"/>
      <c r="J16" s="47"/>
      <c r="K16" s="51"/>
    </row>
    <row r="17" s="1" customFormat="1" ht="14.4" customHeight="1">
      <c r="B17" s="46"/>
      <c r="C17" s="47"/>
      <c r="D17" s="39" t="s">
        <v>37</v>
      </c>
      <c r="E17" s="47"/>
      <c r="F17" s="47"/>
      <c r="G17" s="47"/>
      <c r="H17" s="47"/>
      <c r="I17" s="146" t="s">
        <v>33</v>
      </c>
      <c r="J17" s="34" t="str">
        <f>IF('Rekapitulace stavby'!AN13="Vyplň údaj","",IF('Rekapitulace stavby'!AN13="","",'Rekapitulace stavby'!AN13))</f>
        <v/>
      </c>
      <c r="K17" s="51"/>
    </row>
    <row r="18" s="1" customFormat="1" ht="18" customHeight="1">
      <c r="B18" s="46"/>
      <c r="C18" s="47"/>
      <c r="D18" s="47"/>
      <c r="E18" s="34" t="str">
        <f>IF('Rekapitulace stavby'!E14="Vyplň údaj","",IF('Rekapitulace stavby'!E14="","",'Rekapitulace stavby'!E14))</f>
        <v/>
      </c>
      <c r="F18" s="47"/>
      <c r="G18" s="47"/>
      <c r="H18" s="47"/>
      <c r="I18" s="146" t="s">
        <v>36</v>
      </c>
      <c r="J18" s="34"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39" t="s">
        <v>39</v>
      </c>
      <c r="E20" s="47"/>
      <c r="F20" s="47"/>
      <c r="G20" s="47"/>
      <c r="H20" s="47"/>
      <c r="I20" s="146" t="s">
        <v>33</v>
      </c>
      <c r="J20" s="34" t="s">
        <v>34</v>
      </c>
      <c r="K20" s="51"/>
    </row>
    <row r="21" s="1" customFormat="1" ht="18" customHeight="1">
      <c r="B21" s="46"/>
      <c r="C21" s="47"/>
      <c r="D21" s="47"/>
      <c r="E21" s="34" t="s">
        <v>40</v>
      </c>
      <c r="F21" s="47"/>
      <c r="G21" s="47"/>
      <c r="H21" s="47"/>
      <c r="I21" s="146" t="s">
        <v>36</v>
      </c>
      <c r="J21" s="34" t="s">
        <v>34</v>
      </c>
      <c r="K21" s="51"/>
    </row>
    <row r="22" s="1" customFormat="1" ht="6.96" customHeight="1">
      <c r="B22" s="46"/>
      <c r="C22" s="47"/>
      <c r="D22" s="47"/>
      <c r="E22" s="47"/>
      <c r="F22" s="47"/>
      <c r="G22" s="47"/>
      <c r="H22" s="47"/>
      <c r="I22" s="144"/>
      <c r="J22" s="47"/>
      <c r="K22" s="51"/>
    </row>
    <row r="23" s="1" customFormat="1" ht="14.4" customHeight="1">
      <c r="B23" s="46"/>
      <c r="C23" s="47"/>
      <c r="D23" s="39" t="s">
        <v>42</v>
      </c>
      <c r="E23" s="47"/>
      <c r="F23" s="47"/>
      <c r="G23" s="47"/>
      <c r="H23" s="47"/>
      <c r="I23" s="144"/>
      <c r="J23" s="47"/>
      <c r="K23" s="51"/>
    </row>
    <row r="24" s="6" customFormat="1" ht="16.5" customHeight="1">
      <c r="B24" s="149"/>
      <c r="C24" s="150"/>
      <c r="D24" s="150"/>
      <c r="E24" s="44" t="s">
        <v>34</v>
      </c>
      <c r="F24" s="44"/>
      <c r="G24" s="44"/>
      <c r="H24" s="44"/>
      <c r="I24" s="151"/>
      <c r="J24" s="150"/>
      <c r="K24" s="152"/>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3"/>
      <c r="J26" s="106"/>
      <c r="K26" s="154"/>
    </row>
    <row r="27" s="1" customFormat="1" ht="25.44" customHeight="1">
      <c r="B27" s="46"/>
      <c r="C27" s="47"/>
      <c r="D27" s="155" t="s">
        <v>44</v>
      </c>
      <c r="E27" s="47"/>
      <c r="F27" s="47"/>
      <c r="G27" s="47"/>
      <c r="H27" s="47"/>
      <c r="I27" s="144"/>
      <c r="J27" s="156">
        <f>ROUND(J83,2)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46</v>
      </c>
      <c r="G29" s="47"/>
      <c r="H29" s="47"/>
      <c r="I29" s="157" t="s">
        <v>45</v>
      </c>
      <c r="J29" s="52" t="s">
        <v>47</v>
      </c>
      <c r="K29" s="51"/>
    </row>
    <row r="30" s="1" customFormat="1" ht="14.4" customHeight="1">
      <c r="B30" s="46"/>
      <c r="C30" s="47"/>
      <c r="D30" s="55" t="s">
        <v>48</v>
      </c>
      <c r="E30" s="55" t="s">
        <v>49</v>
      </c>
      <c r="F30" s="158">
        <f>ROUND(SUM(BE83:BE285), 2)</f>
        <v>0</v>
      </c>
      <c r="G30" s="47"/>
      <c r="H30" s="47"/>
      <c r="I30" s="159">
        <v>0.20999999999999999</v>
      </c>
      <c r="J30" s="158">
        <f>ROUND(ROUND((SUM(BE83:BE285)), 2)*I30, 2)</f>
        <v>0</v>
      </c>
      <c r="K30" s="51"/>
    </row>
    <row r="31" s="1" customFormat="1" ht="14.4" customHeight="1">
      <c r="B31" s="46"/>
      <c r="C31" s="47"/>
      <c r="D31" s="47"/>
      <c r="E31" s="55" t="s">
        <v>50</v>
      </c>
      <c r="F31" s="158">
        <f>ROUND(SUM(BF83:BF285), 2)</f>
        <v>0</v>
      </c>
      <c r="G31" s="47"/>
      <c r="H31" s="47"/>
      <c r="I31" s="159">
        <v>0.14999999999999999</v>
      </c>
      <c r="J31" s="158">
        <f>ROUND(ROUND((SUM(BF83:BF285)), 2)*I31, 2)</f>
        <v>0</v>
      </c>
      <c r="K31" s="51"/>
    </row>
    <row r="32" hidden="1" s="1" customFormat="1" ht="14.4" customHeight="1">
      <c r="B32" s="46"/>
      <c r="C32" s="47"/>
      <c r="D32" s="47"/>
      <c r="E32" s="55" t="s">
        <v>51</v>
      </c>
      <c r="F32" s="158">
        <f>ROUND(SUM(BG83:BG285), 2)</f>
        <v>0</v>
      </c>
      <c r="G32" s="47"/>
      <c r="H32" s="47"/>
      <c r="I32" s="159">
        <v>0.20999999999999999</v>
      </c>
      <c r="J32" s="158">
        <v>0</v>
      </c>
      <c r="K32" s="51"/>
    </row>
    <row r="33" hidden="1" s="1" customFormat="1" ht="14.4" customHeight="1">
      <c r="B33" s="46"/>
      <c r="C33" s="47"/>
      <c r="D33" s="47"/>
      <c r="E33" s="55" t="s">
        <v>52</v>
      </c>
      <c r="F33" s="158">
        <f>ROUND(SUM(BH83:BH285), 2)</f>
        <v>0</v>
      </c>
      <c r="G33" s="47"/>
      <c r="H33" s="47"/>
      <c r="I33" s="159">
        <v>0.14999999999999999</v>
      </c>
      <c r="J33" s="158">
        <v>0</v>
      </c>
      <c r="K33" s="51"/>
    </row>
    <row r="34" hidden="1" s="1" customFormat="1" ht="14.4" customHeight="1">
      <c r="B34" s="46"/>
      <c r="C34" s="47"/>
      <c r="D34" s="47"/>
      <c r="E34" s="55" t="s">
        <v>53</v>
      </c>
      <c r="F34" s="158">
        <f>ROUND(SUM(BI83:BI285), 2)</f>
        <v>0</v>
      </c>
      <c r="G34" s="47"/>
      <c r="H34" s="47"/>
      <c r="I34" s="159">
        <v>0</v>
      </c>
      <c r="J34" s="158">
        <v>0</v>
      </c>
      <c r="K34" s="51"/>
    </row>
    <row r="35" s="1" customFormat="1" ht="6.96" customHeight="1">
      <c r="B35" s="46"/>
      <c r="C35" s="47"/>
      <c r="D35" s="47"/>
      <c r="E35" s="47"/>
      <c r="F35" s="47"/>
      <c r="G35" s="47"/>
      <c r="H35" s="47"/>
      <c r="I35" s="144"/>
      <c r="J35" s="47"/>
      <c r="K35" s="51"/>
    </row>
    <row r="36" s="1" customFormat="1" ht="25.44" customHeight="1">
      <c r="B36" s="46"/>
      <c r="C36" s="160"/>
      <c r="D36" s="161" t="s">
        <v>54</v>
      </c>
      <c r="E36" s="98"/>
      <c r="F36" s="98"/>
      <c r="G36" s="162" t="s">
        <v>55</v>
      </c>
      <c r="H36" s="163" t="s">
        <v>56</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29" t="s">
        <v>105</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39" t="s">
        <v>18</v>
      </c>
      <c r="D44" s="47"/>
      <c r="E44" s="47"/>
      <c r="F44" s="47"/>
      <c r="G44" s="47"/>
      <c r="H44" s="47"/>
      <c r="I44" s="144"/>
      <c r="J44" s="47"/>
      <c r="K44" s="51"/>
    </row>
    <row r="45" s="1" customFormat="1" ht="16.5" customHeight="1">
      <c r="B45" s="46"/>
      <c r="C45" s="47"/>
      <c r="D45" s="47"/>
      <c r="E45" s="143" t="str">
        <f>E7</f>
        <v>Rrekonstrukce ul.Spojovací_Velké Přílepy 2.etapa_</v>
      </c>
      <c r="F45" s="39"/>
      <c r="G45" s="39"/>
      <c r="H45" s="39"/>
      <c r="I45" s="144"/>
      <c r="J45" s="47"/>
      <c r="K45" s="51"/>
    </row>
    <row r="46" s="1" customFormat="1" ht="14.4" customHeight="1">
      <c r="B46" s="46"/>
      <c r="C46" s="39" t="s">
        <v>103</v>
      </c>
      <c r="D46" s="47"/>
      <c r="E46" s="47"/>
      <c r="F46" s="47"/>
      <c r="G46" s="47"/>
      <c r="H46" s="47"/>
      <c r="I46" s="144"/>
      <c r="J46" s="47"/>
      <c r="K46" s="51"/>
    </row>
    <row r="47" s="1" customFormat="1" ht="17.25" customHeight="1">
      <c r="B47" s="46"/>
      <c r="C47" s="47"/>
      <c r="D47" s="47"/>
      <c r="E47" s="145" t="str">
        <f>E9</f>
        <v>09012018a2 - Rekonstrukce ul.Spojovací_Velké Přílepy_2.etapa_ stavební část</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39" t="s">
        <v>24</v>
      </c>
      <c r="D49" s="47"/>
      <c r="E49" s="47"/>
      <c r="F49" s="34" t="str">
        <f>F12</f>
        <v>Velké Přílepy</v>
      </c>
      <c r="G49" s="47"/>
      <c r="H49" s="47"/>
      <c r="I49" s="146" t="s">
        <v>26</v>
      </c>
      <c r="J49" s="147" t="str">
        <f>IF(J12="","",J12)</f>
        <v>9. 1. 2018</v>
      </c>
      <c r="K49" s="51"/>
    </row>
    <row r="50" s="1" customFormat="1" ht="6.96" customHeight="1">
      <c r="B50" s="46"/>
      <c r="C50" s="47"/>
      <c r="D50" s="47"/>
      <c r="E50" s="47"/>
      <c r="F50" s="47"/>
      <c r="G50" s="47"/>
      <c r="H50" s="47"/>
      <c r="I50" s="144"/>
      <c r="J50" s="47"/>
      <c r="K50" s="51"/>
    </row>
    <row r="51" s="1" customFormat="1">
      <c r="B51" s="46"/>
      <c r="C51" s="39" t="s">
        <v>32</v>
      </c>
      <c r="D51" s="47"/>
      <c r="E51" s="47"/>
      <c r="F51" s="34" t="str">
        <f>E15</f>
        <v>Obec Velké Přílepy</v>
      </c>
      <c r="G51" s="47"/>
      <c r="H51" s="47"/>
      <c r="I51" s="146" t="s">
        <v>39</v>
      </c>
      <c r="J51" s="44" t="str">
        <f>E21</f>
        <v>Ing.Zd.Fiedler</v>
      </c>
      <c r="K51" s="51"/>
    </row>
    <row r="52" s="1" customFormat="1" ht="14.4" customHeight="1">
      <c r="B52" s="46"/>
      <c r="C52" s="39" t="s">
        <v>37</v>
      </c>
      <c r="D52" s="47"/>
      <c r="E52" s="47"/>
      <c r="F52" s="34" t="str">
        <f>IF(E18="","",E18)</f>
        <v/>
      </c>
      <c r="G52" s="47"/>
      <c r="H52" s="47"/>
      <c r="I52" s="144"/>
      <c r="J52" s="172"/>
      <c r="K52" s="51"/>
    </row>
    <row r="53" s="1" customFormat="1" ht="10.32" customHeight="1">
      <c r="B53" s="46"/>
      <c r="C53" s="47"/>
      <c r="D53" s="47"/>
      <c r="E53" s="47"/>
      <c r="F53" s="47"/>
      <c r="G53" s="47"/>
      <c r="H53" s="47"/>
      <c r="I53" s="144"/>
      <c r="J53" s="47"/>
      <c r="K53" s="51"/>
    </row>
    <row r="54" s="1" customFormat="1" ht="29.28" customHeight="1">
      <c r="B54" s="46"/>
      <c r="C54" s="173" t="s">
        <v>106</v>
      </c>
      <c r="D54" s="160"/>
      <c r="E54" s="160"/>
      <c r="F54" s="160"/>
      <c r="G54" s="160"/>
      <c r="H54" s="160"/>
      <c r="I54" s="174"/>
      <c r="J54" s="175" t="s">
        <v>107</v>
      </c>
      <c r="K54" s="176"/>
    </row>
    <row r="55" s="1" customFormat="1" ht="10.32" customHeight="1">
      <c r="B55" s="46"/>
      <c r="C55" s="47"/>
      <c r="D55" s="47"/>
      <c r="E55" s="47"/>
      <c r="F55" s="47"/>
      <c r="G55" s="47"/>
      <c r="H55" s="47"/>
      <c r="I55" s="144"/>
      <c r="J55" s="47"/>
      <c r="K55" s="51"/>
    </row>
    <row r="56" s="1" customFormat="1" ht="29.28" customHeight="1">
      <c r="B56" s="46"/>
      <c r="C56" s="177" t="s">
        <v>108</v>
      </c>
      <c r="D56" s="47"/>
      <c r="E56" s="47"/>
      <c r="F56" s="47"/>
      <c r="G56" s="47"/>
      <c r="H56" s="47"/>
      <c r="I56" s="144"/>
      <c r="J56" s="156">
        <f>J83</f>
        <v>0</v>
      </c>
      <c r="K56" s="51"/>
      <c r="AU56" s="23" t="s">
        <v>109</v>
      </c>
    </row>
    <row r="57" s="7" customFormat="1" ht="24.96" customHeight="1">
      <c r="B57" s="178"/>
      <c r="C57" s="179"/>
      <c r="D57" s="180" t="s">
        <v>110</v>
      </c>
      <c r="E57" s="181"/>
      <c r="F57" s="181"/>
      <c r="G57" s="181"/>
      <c r="H57" s="181"/>
      <c r="I57" s="182"/>
      <c r="J57" s="183">
        <f>J84</f>
        <v>0</v>
      </c>
      <c r="K57" s="184"/>
    </row>
    <row r="58" s="8" customFormat="1" ht="19.92" customHeight="1">
      <c r="B58" s="185"/>
      <c r="C58" s="186"/>
      <c r="D58" s="187" t="s">
        <v>111</v>
      </c>
      <c r="E58" s="188"/>
      <c r="F58" s="188"/>
      <c r="G58" s="188"/>
      <c r="H58" s="188"/>
      <c r="I58" s="189"/>
      <c r="J58" s="190">
        <f>J85</f>
        <v>0</v>
      </c>
      <c r="K58" s="191"/>
    </row>
    <row r="59" s="8" customFormat="1" ht="19.92" customHeight="1">
      <c r="B59" s="185"/>
      <c r="C59" s="186"/>
      <c r="D59" s="187" t="s">
        <v>112</v>
      </c>
      <c r="E59" s="188"/>
      <c r="F59" s="188"/>
      <c r="G59" s="188"/>
      <c r="H59" s="188"/>
      <c r="I59" s="189"/>
      <c r="J59" s="190">
        <f>J174</f>
        <v>0</v>
      </c>
      <c r="K59" s="191"/>
    </row>
    <row r="60" s="8" customFormat="1" ht="19.92" customHeight="1">
      <c r="B60" s="185"/>
      <c r="C60" s="186"/>
      <c r="D60" s="187" t="s">
        <v>113</v>
      </c>
      <c r="E60" s="188"/>
      <c r="F60" s="188"/>
      <c r="G60" s="188"/>
      <c r="H60" s="188"/>
      <c r="I60" s="189"/>
      <c r="J60" s="190">
        <f>J183</f>
        <v>0</v>
      </c>
      <c r="K60" s="191"/>
    </row>
    <row r="61" s="8" customFormat="1" ht="19.92" customHeight="1">
      <c r="B61" s="185"/>
      <c r="C61" s="186"/>
      <c r="D61" s="187" t="s">
        <v>114</v>
      </c>
      <c r="E61" s="188"/>
      <c r="F61" s="188"/>
      <c r="G61" s="188"/>
      <c r="H61" s="188"/>
      <c r="I61" s="189"/>
      <c r="J61" s="190">
        <f>J211</f>
        <v>0</v>
      </c>
      <c r="K61" s="191"/>
    </row>
    <row r="62" s="8" customFormat="1" ht="19.92" customHeight="1">
      <c r="B62" s="185"/>
      <c r="C62" s="186"/>
      <c r="D62" s="187" t="s">
        <v>115</v>
      </c>
      <c r="E62" s="188"/>
      <c r="F62" s="188"/>
      <c r="G62" s="188"/>
      <c r="H62" s="188"/>
      <c r="I62" s="189"/>
      <c r="J62" s="190">
        <f>J255</f>
        <v>0</v>
      </c>
      <c r="K62" s="191"/>
    </row>
    <row r="63" s="8" customFormat="1" ht="19.92" customHeight="1">
      <c r="B63" s="185"/>
      <c r="C63" s="186"/>
      <c r="D63" s="187" t="s">
        <v>116</v>
      </c>
      <c r="E63" s="188"/>
      <c r="F63" s="188"/>
      <c r="G63" s="188"/>
      <c r="H63" s="188"/>
      <c r="I63" s="189"/>
      <c r="J63" s="190">
        <f>J284</f>
        <v>0</v>
      </c>
      <c r="K63" s="191"/>
    </row>
    <row r="64" s="1" customFormat="1" ht="21.84" customHeight="1">
      <c r="B64" s="46"/>
      <c r="C64" s="47"/>
      <c r="D64" s="47"/>
      <c r="E64" s="47"/>
      <c r="F64" s="47"/>
      <c r="G64" s="47"/>
      <c r="H64" s="47"/>
      <c r="I64" s="144"/>
      <c r="J64" s="47"/>
      <c r="K64" s="51"/>
    </row>
    <row r="65" s="1" customFormat="1" ht="6.96" customHeight="1">
      <c r="B65" s="67"/>
      <c r="C65" s="68"/>
      <c r="D65" s="68"/>
      <c r="E65" s="68"/>
      <c r="F65" s="68"/>
      <c r="G65" s="68"/>
      <c r="H65" s="68"/>
      <c r="I65" s="167"/>
      <c r="J65" s="68"/>
      <c r="K65" s="69"/>
    </row>
    <row r="69" s="1" customFormat="1" ht="6.96" customHeight="1">
      <c r="B69" s="70"/>
      <c r="C69" s="71"/>
      <c r="D69" s="71"/>
      <c r="E69" s="71"/>
      <c r="F69" s="71"/>
      <c r="G69" s="71"/>
      <c r="H69" s="71"/>
      <c r="I69" s="170"/>
      <c r="J69" s="71"/>
      <c r="K69" s="71"/>
      <c r="L69" s="72"/>
    </row>
    <row r="70" s="1" customFormat="1" ht="36.96" customHeight="1">
      <c r="B70" s="46"/>
      <c r="C70" s="73" t="s">
        <v>117</v>
      </c>
      <c r="D70" s="74"/>
      <c r="E70" s="74"/>
      <c r="F70" s="74"/>
      <c r="G70" s="74"/>
      <c r="H70" s="74"/>
      <c r="I70" s="192"/>
      <c r="J70" s="74"/>
      <c r="K70" s="74"/>
      <c r="L70" s="72"/>
    </row>
    <row r="71" s="1" customFormat="1" ht="6.96" customHeight="1">
      <c r="B71" s="46"/>
      <c r="C71" s="74"/>
      <c r="D71" s="74"/>
      <c r="E71" s="74"/>
      <c r="F71" s="74"/>
      <c r="G71" s="74"/>
      <c r="H71" s="74"/>
      <c r="I71" s="192"/>
      <c r="J71" s="74"/>
      <c r="K71" s="74"/>
      <c r="L71" s="72"/>
    </row>
    <row r="72" s="1" customFormat="1" ht="14.4" customHeight="1">
      <c r="B72" s="46"/>
      <c r="C72" s="76" t="s">
        <v>18</v>
      </c>
      <c r="D72" s="74"/>
      <c r="E72" s="74"/>
      <c r="F72" s="74"/>
      <c r="G72" s="74"/>
      <c r="H72" s="74"/>
      <c r="I72" s="192"/>
      <c r="J72" s="74"/>
      <c r="K72" s="74"/>
      <c r="L72" s="72"/>
    </row>
    <row r="73" s="1" customFormat="1" ht="16.5" customHeight="1">
      <c r="B73" s="46"/>
      <c r="C73" s="74"/>
      <c r="D73" s="74"/>
      <c r="E73" s="193" t="str">
        <f>E7</f>
        <v>Rrekonstrukce ul.Spojovací_Velké Přílepy 2.etapa_</v>
      </c>
      <c r="F73" s="76"/>
      <c r="G73" s="76"/>
      <c r="H73" s="76"/>
      <c r="I73" s="192"/>
      <c r="J73" s="74"/>
      <c r="K73" s="74"/>
      <c r="L73" s="72"/>
    </row>
    <row r="74" s="1" customFormat="1" ht="14.4" customHeight="1">
      <c r="B74" s="46"/>
      <c r="C74" s="76" t="s">
        <v>103</v>
      </c>
      <c r="D74" s="74"/>
      <c r="E74" s="74"/>
      <c r="F74" s="74"/>
      <c r="G74" s="74"/>
      <c r="H74" s="74"/>
      <c r="I74" s="192"/>
      <c r="J74" s="74"/>
      <c r="K74" s="74"/>
      <c r="L74" s="72"/>
    </row>
    <row r="75" s="1" customFormat="1" ht="17.25" customHeight="1">
      <c r="B75" s="46"/>
      <c r="C75" s="74"/>
      <c r="D75" s="74"/>
      <c r="E75" s="82" t="str">
        <f>E9</f>
        <v>09012018a2 - Rekonstrukce ul.Spojovací_Velké Přílepy_2.etapa_ stavební část</v>
      </c>
      <c r="F75" s="74"/>
      <c r="G75" s="74"/>
      <c r="H75" s="74"/>
      <c r="I75" s="192"/>
      <c r="J75" s="74"/>
      <c r="K75" s="74"/>
      <c r="L75" s="72"/>
    </row>
    <row r="76" s="1" customFormat="1" ht="6.96" customHeight="1">
      <c r="B76" s="46"/>
      <c r="C76" s="74"/>
      <c r="D76" s="74"/>
      <c r="E76" s="74"/>
      <c r="F76" s="74"/>
      <c r="G76" s="74"/>
      <c r="H76" s="74"/>
      <c r="I76" s="192"/>
      <c r="J76" s="74"/>
      <c r="K76" s="74"/>
      <c r="L76" s="72"/>
    </row>
    <row r="77" s="1" customFormat="1" ht="18" customHeight="1">
      <c r="B77" s="46"/>
      <c r="C77" s="76" t="s">
        <v>24</v>
      </c>
      <c r="D77" s="74"/>
      <c r="E77" s="74"/>
      <c r="F77" s="194" t="str">
        <f>F12</f>
        <v>Velké Přílepy</v>
      </c>
      <c r="G77" s="74"/>
      <c r="H77" s="74"/>
      <c r="I77" s="195" t="s">
        <v>26</v>
      </c>
      <c r="J77" s="85" t="str">
        <f>IF(J12="","",J12)</f>
        <v>9. 1. 2018</v>
      </c>
      <c r="K77" s="74"/>
      <c r="L77" s="72"/>
    </row>
    <row r="78" s="1" customFormat="1" ht="6.96" customHeight="1">
      <c r="B78" s="46"/>
      <c r="C78" s="74"/>
      <c r="D78" s="74"/>
      <c r="E78" s="74"/>
      <c r="F78" s="74"/>
      <c r="G78" s="74"/>
      <c r="H78" s="74"/>
      <c r="I78" s="192"/>
      <c r="J78" s="74"/>
      <c r="K78" s="74"/>
      <c r="L78" s="72"/>
    </row>
    <row r="79" s="1" customFormat="1">
      <c r="B79" s="46"/>
      <c r="C79" s="76" t="s">
        <v>32</v>
      </c>
      <c r="D79" s="74"/>
      <c r="E79" s="74"/>
      <c r="F79" s="194" t="str">
        <f>E15</f>
        <v>Obec Velké Přílepy</v>
      </c>
      <c r="G79" s="74"/>
      <c r="H79" s="74"/>
      <c r="I79" s="195" t="s">
        <v>39</v>
      </c>
      <c r="J79" s="194" t="str">
        <f>E21</f>
        <v>Ing.Zd.Fiedler</v>
      </c>
      <c r="K79" s="74"/>
      <c r="L79" s="72"/>
    </row>
    <row r="80" s="1" customFormat="1" ht="14.4" customHeight="1">
      <c r="B80" s="46"/>
      <c r="C80" s="76" t="s">
        <v>37</v>
      </c>
      <c r="D80" s="74"/>
      <c r="E80" s="74"/>
      <c r="F80" s="194" t="str">
        <f>IF(E18="","",E18)</f>
        <v/>
      </c>
      <c r="G80" s="74"/>
      <c r="H80" s="74"/>
      <c r="I80" s="192"/>
      <c r="J80" s="74"/>
      <c r="K80" s="74"/>
      <c r="L80" s="72"/>
    </row>
    <row r="81" s="1" customFormat="1" ht="10.32" customHeight="1">
      <c r="B81" s="46"/>
      <c r="C81" s="74"/>
      <c r="D81" s="74"/>
      <c r="E81" s="74"/>
      <c r="F81" s="74"/>
      <c r="G81" s="74"/>
      <c r="H81" s="74"/>
      <c r="I81" s="192"/>
      <c r="J81" s="74"/>
      <c r="K81" s="74"/>
      <c r="L81" s="72"/>
    </row>
    <row r="82" s="9" customFormat="1" ht="29.28" customHeight="1">
      <c r="B82" s="196"/>
      <c r="C82" s="197" t="s">
        <v>118</v>
      </c>
      <c r="D82" s="198" t="s">
        <v>63</v>
      </c>
      <c r="E82" s="198" t="s">
        <v>59</v>
      </c>
      <c r="F82" s="198" t="s">
        <v>119</v>
      </c>
      <c r="G82" s="198" t="s">
        <v>120</v>
      </c>
      <c r="H82" s="198" t="s">
        <v>121</v>
      </c>
      <c r="I82" s="199" t="s">
        <v>122</v>
      </c>
      <c r="J82" s="198" t="s">
        <v>107</v>
      </c>
      <c r="K82" s="200" t="s">
        <v>123</v>
      </c>
      <c r="L82" s="201"/>
      <c r="M82" s="102" t="s">
        <v>124</v>
      </c>
      <c r="N82" s="103" t="s">
        <v>48</v>
      </c>
      <c r="O82" s="103" t="s">
        <v>125</v>
      </c>
      <c r="P82" s="103" t="s">
        <v>126</v>
      </c>
      <c r="Q82" s="103" t="s">
        <v>127</v>
      </c>
      <c r="R82" s="103" t="s">
        <v>128</v>
      </c>
      <c r="S82" s="103" t="s">
        <v>129</v>
      </c>
      <c r="T82" s="104" t="s">
        <v>130</v>
      </c>
    </row>
    <row r="83" s="1" customFormat="1" ht="29.28" customHeight="1">
      <c r="B83" s="46"/>
      <c r="C83" s="108" t="s">
        <v>108</v>
      </c>
      <c r="D83" s="74"/>
      <c r="E83" s="74"/>
      <c r="F83" s="74"/>
      <c r="G83" s="74"/>
      <c r="H83" s="74"/>
      <c r="I83" s="192"/>
      <c r="J83" s="202">
        <f>BK83</f>
        <v>0</v>
      </c>
      <c r="K83" s="74"/>
      <c r="L83" s="72"/>
      <c r="M83" s="105"/>
      <c r="N83" s="106"/>
      <c r="O83" s="106"/>
      <c r="P83" s="203">
        <f>P84</f>
        <v>0</v>
      </c>
      <c r="Q83" s="106"/>
      <c r="R83" s="203">
        <f>R84</f>
        <v>23.263908300000001</v>
      </c>
      <c r="S83" s="106"/>
      <c r="T83" s="204">
        <f>T84</f>
        <v>3.8169999999999997</v>
      </c>
      <c r="AT83" s="23" t="s">
        <v>77</v>
      </c>
      <c r="AU83" s="23" t="s">
        <v>109</v>
      </c>
      <c r="BK83" s="205">
        <f>BK84</f>
        <v>0</v>
      </c>
    </row>
    <row r="84" s="10" customFormat="1" ht="37.44" customHeight="1">
      <c r="B84" s="206"/>
      <c r="C84" s="207"/>
      <c r="D84" s="208" t="s">
        <v>77</v>
      </c>
      <c r="E84" s="209" t="s">
        <v>131</v>
      </c>
      <c r="F84" s="209" t="s">
        <v>132</v>
      </c>
      <c r="G84" s="207"/>
      <c r="H84" s="207"/>
      <c r="I84" s="210"/>
      <c r="J84" s="211">
        <f>BK84</f>
        <v>0</v>
      </c>
      <c r="K84" s="207"/>
      <c r="L84" s="212"/>
      <c r="M84" s="213"/>
      <c r="N84" s="214"/>
      <c r="O84" s="214"/>
      <c r="P84" s="215">
        <f>P85+P174+P183+P211+P255+P284</f>
        <v>0</v>
      </c>
      <c r="Q84" s="214"/>
      <c r="R84" s="215">
        <f>R85+R174+R183+R211+R255+R284</f>
        <v>23.263908300000001</v>
      </c>
      <c r="S84" s="214"/>
      <c r="T84" s="216">
        <f>T85+T174+T183+T211+T255+T284</f>
        <v>3.8169999999999997</v>
      </c>
      <c r="AR84" s="217" t="s">
        <v>86</v>
      </c>
      <c r="AT84" s="218" t="s">
        <v>77</v>
      </c>
      <c r="AU84" s="218" t="s">
        <v>78</v>
      </c>
      <c r="AY84" s="217" t="s">
        <v>133</v>
      </c>
      <c r="BK84" s="219">
        <f>BK85+BK174+BK183+BK211+BK255+BK284</f>
        <v>0</v>
      </c>
    </row>
    <row r="85" s="10" customFormat="1" ht="19.92" customHeight="1">
      <c r="B85" s="206"/>
      <c r="C85" s="207"/>
      <c r="D85" s="208" t="s">
        <v>77</v>
      </c>
      <c r="E85" s="220" t="s">
        <v>86</v>
      </c>
      <c r="F85" s="220" t="s">
        <v>134</v>
      </c>
      <c r="G85" s="207"/>
      <c r="H85" s="207"/>
      <c r="I85" s="210"/>
      <c r="J85" s="221">
        <f>BK85</f>
        <v>0</v>
      </c>
      <c r="K85" s="207"/>
      <c r="L85" s="212"/>
      <c r="M85" s="213"/>
      <c r="N85" s="214"/>
      <c r="O85" s="214"/>
      <c r="P85" s="215">
        <f>SUM(P86:P173)</f>
        <v>0</v>
      </c>
      <c r="Q85" s="214"/>
      <c r="R85" s="215">
        <f>SUM(R86:R173)</f>
        <v>0.019279999999999999</v>
      </c>
      <c r="S85" s="214"/>
      <c r="T85" s="216">
        <f>SUM(T86:T173)</f>
        <v>3.7349999999999999</v>
      </c>
      <c r="AR85" s="217" t="s">
        <v>86</v>
      </c>
      <c r="AT85" s="218" t="s">
        <v>77</v>
      </c>
      <c r="AU85" s="218" t="s">
        <v>86</v>
      </c>
      <c r="AY85" s="217" t="s">
        <v>133</v>
      </c>
      <c r="BK85" s="219">
        <f>SUM(BK86:BK173)</f>
        <v>0</v>
      </c>
    </row>
    <row r="86" s="1" customFormat="1" ht="51" customHeight="1">
      <c r="B86" s="46"/>
      <c r="C86" s="222" t="s">
        <v>86</v>
      </c>
      <c r="D86" s="222" t="s">
        <v>135</v>
      </c>
      <c r="E86" s="223" t="s">
        <v>136</v>
      </c>
      <c r="F86" s="224" t="s">
        <v>137</v>
      </c>
      <c r="G86" s="225" t="s">
        <v>138</v>
      </c>
      <c r="H86" s="226">
        <v>9</v>
      </c>
      <c r="I86" s="227"/>
      <c r="J86" s="228">
        <f>ROUND(I86*H86,2)</f>
        <v>0</v>
      </c>
      <c r="K86" s="224" t="s">
        <v>139</v>
      </c>
      <c r="L86" s="72"/>
      <c r="M86" s="229" t="s">
        <v>34</v>
      </c>
      <c r="N86" s="230" t="s">
        <v>49</v>
      </c>
      <c r="O86" s="47"/>
      <c r="P86" s="231">
        <f>O86*H86</f>
        <v>0</v>
      </c>
      <c r="Q86" s="231">
        <v>0</v>
      </c>
      <c r="R86" s="231">
        <f>Q86*H86</f>
        <v>0</v>
      </c>
      <c r="S86" s="231">
        <v>0.255</v>
      </c>
      <c r="T86" s="232">
        <f>S86*H86</f>
        <v>2.2949999999999999</v>
      </c>
      <c r="AR86" s="23" t="s">
        <v>140</v>
      </c>
      <c r="AT86" s="23" t="s">
        <v>135</v>
      </c>
      <c r="AU86" s="23" t="s">
        <v>23</v>
      </c>
      <c r="AY86" s="23" t="s">
        <v>133</v>
      </c>
      <c r="BE86" s="233">
        <f>IF(N86="základní",J86,0)</f>
        <v>0</v>
      </c>
      <c r="BF86" s="233">
        <f>IF(N86="snížená",J86,0)</f>
        <v>0</v>
      </c>
      <c r="BG86" s="233">
        <f>IF(N86="zákl. přenesená",J86,0)</f>
        <v>0</v>
      </c>
      <c r="BH86" s="233">
        <f>IF(N86="sníž. přenesená",J86,0)</f>
        <v>0</v>
      </c>
      <c r="BI86" s="233">
        <f>IF(N86="nulová",J86,0)</f>
        <v>0</v>
      </c>
      <c r="BJ86" s="23" t="s">
        <v>86</v>
      </c>
      <c r="BK86" s="233">
        <f>ROUND(I86*H86,2)</f>
        <v>0</v>
      </c>
      <c r="BL86" s="23" t="s">
        <v>140</v>
      </c>
      <c r="BM86" s="23" t="s">
        <v>141</v>
      </c>
    </row>
    <row r="87" s="1" customFormat="1">
      <c r="B87" s="46"/>
      <c r="C87" s="74"/>
      <c r="D87" s="234" t="s">
        <v>142</v>
      </c>
      <c r="E87" s="74"/>
      <c r="F87" s="235" t="s">
        <v>143</v>
      </c>
      <c r="G87" s="74"/>
      <c r="H87" s="74"/>
      <c r="I87" s="192"/>
      <c r="J87" s="74"/>
      <c r="K87" s="74"/>
      <c r="L87" s="72"/>
      <c r="M87" s="236"/>
      <c r="N87" s="47"/>
      <c r="O87" s="47"/>
      <c r="P87" s="47"/>
      <c r="Q87" s="47"/>
      <c r="R87" s="47"/>
      <c r="S87" s="47"/>
      <c r="T87" s="95"/>
      <c r="AT87" s="23" t="s">
        <v>142</v>
      </c>
      <c r="AU87" s="23" t="s">
        <v>23</v>
      </c>
    </row>
    <row r="88" s="11" customFormat="1">
      <c r="B88" s="237"/>
      <c r="C88" s="238"/>
      <c r="D88" s="234" t="s">
        <v>144</v>
      </c>
      <c r="E88" s="239" t="s">
        <v>34</v>
      </c>
      <c r="F88" s="240" t="s">
        <v>145</v>
      </c>
      <c r="G88" s="238"/>
      <c r="H88" s="239" t="s">
        <v>34</v>
      </c>
      <c r="I88" s="241"/>
      <c r="J88" s="238"/>
      <c r="K88" s="238"/>
      <c r="L88" s="242"/>
      <c r="M88" s="243"/>
      <c r="N88" s="244"/>
      <c r="O88" s="244"/>
      <c r="P88" s="244"/>
      <c r="Q88" s="244"/>
      <c r="R88" s="244"/>
      <c r="S88" s="244"/>
      <c r="T88" s="245"/>
      <c r="AT88" s="246" t="s">
        <v>144</v>
      </c>
      <c r="AU88" s="246" t="s">
        <v>23</v>
      </c>
      <c r="AV88" s="11" t="s">
        <v>86</v>
      </c>
      <c r="AW88" s="11" t="s">
        <v>41</v>
      </c>
      <c r="AX88" s="11" t="s">
        <v>78</v>
      </c>
      <c r="AY88" s="246" t="s">
        <v>133</v>
      </c>
    </row>
    <row r="89" s="12" customFormat="1">
      <c r="B89" s="247"/>
      <c r="C89" s="248"/>
      <c r="D89" s="234" t="s">
        <v>144</v>
      </c>
      <c r="E89" s="249" t="s">
        <v>34</v>
      </c>
      <c r="F89" s="250" t="s">
        <v>146</v>
      </c>
      <c r="G89" s="248"/>
      <c r="H89" s="251">
        <v>9</v>
      </c>
      <c r="I89" s="252"/>
      <c r="J89" s="248"/>
      <c r="K89" s="248"/>
      <c r="L89" s="253"/>
      <c r="M89" s="254"/>
      <c r="N89" s="255"/>
      <c r="O89" s="255"/>
      <c r="P89" s="255"/>
      <c r="Q89" s="255"/>
      <c r="R89" s="255"/>
      <c r="S89" s="255"/>
      <c r="T89" s="256"/>
      <c r="AT89" s="257" t="s">
        <v>144</v>
      </c>
      <c r="AU89" s="257" t="s">
        <v>23</v>
      </c>
      <c r="AV89" s="12" t="s">
        <v>23</v>
      </c>
      <c r="AW89" s="12" t="s">
        <v>41</v>
      </c>
      <c r="AX89" s="12" t="s">
        <v>78</v>
      </c>
      <c r="AY89" s="257" t="s">
        <v>133</v>
      </c>
    </row>
    <row r="90" s="1" customFormat="1" ht="38.25" customHeight="1">
      <c r="B90" s="46"/>
      <c r="C90" s="222" t="s">
        <v>23</v>
      </c>
      <c r="D90" s="222" t="s">
        <v>135</v>
      </c>
      <c r="E90" s="223" t="s">
        <v>147</v>
      </c>
      <c r="F90" s="224" t="s">
        <v>148</v>
      </c>
      <c r="G90" s="225" t="s">
        <v>138</v>
      </c>
      <c r="H90" s="226">
        <v>9</v>
      </c>
      <c r="I90" s="227"/>
      <c r="J90" s="228">
        <f>ROUND(I90*H90,2)</f>
        <v>0</v>
      </c>
      <c r="K90" s="224" t="s">
        <v>139</v>
      </c>
      <c r="L90" s="72"/>
      <c r="M90" s="229" t="s">
        <v>34</v>
      </c>
      <c r="N90" s="230" t="s">
        <v>49</v>
      </c>
      <c r="O90" s="47"/>
      <c r="P90" s="231">
        <f>O90*H90</f>
        <v>0</v>
      </c>
      <c r="Q90" s="231">
        <v>0</v>
      </c>
      <c r="R90" s="231">
        <f>Q90*H90</f>
        <v>0</v>
      </c>
      <c r="S90" s="231">
        <v>0.16</v>
      </c>
      <c r="T90" s="232">
        <f>S90*H90</f>
        <v>1.44</v>
      </c>
      <c r="AR90" s="23" t="s">
        <v>140</v>
      </c>
      <c r="AT90" s="23" t="s">
        <v>135</v>
      </c>
      <c r="AU90" s="23" t="s">
        <v>23</v>
      </c>
      <c r="AY90" s="23" t="s">
        <v>133</v>
      </c>
      <c r="BE90" s="233">
        <f>IF(N90="základní",J90,0)</f>
        <v>0</v>
      </c>
      <c r="BF90" s="233">
        <f>IF(N90="snížená",J90,0)</f>
        <v>0</v>
      </c>
      <c r="BG90" s="233">
        <f>IF(N90="zákl. přenesená",J90,0)</f>
        <v>0</v>
      </c>
      <c r="BH90" s="233">
        <f>IF(N90="sníž. přenesená",J90,0)</f>
        <v>0</v>
      </c>
      <c r="BI90" s="233">
        <f>IF(N90="nulová",J90,0)</f>
        <v>0</v>
      </c>
      <c r="BJ90" s="23" t="s">
        <v>86</v>
      </c>
      <c r="BK90" s="233">
        <f>ROUND(I90*H90,2)</f>
        <v>0</v>
      </c>
      <c r="BL90" s="23" t="s">
        <v>140</v>
      </c>
      <c r="BM90" s="23" t="s">
        <v>149</v>
      </c>
    </row>
    <row r="91" s="1" customFormat="1">
      <c r="B91" s="46"/>
      <c r="C91" s="74"/>
      <c r="D91" s="234" t="s">
        <v>142</v>
      </c>
      <c r="E91" s="74"/>
      <c r="F91" s="235" t="s">
        <v>150</v>
      </c>
      <c r="G91" s="74"/>
      <c r="H91" s="74"/>
      <c r="I91" s="192"/>
      <c r="J91" s="74"/>
      <c r="K91" s="74"/>
      <c r="L91" s="72"/>
      <c r="M91" s="236"/>
      <c r="N91" s="47"/>
      <c r="O91" s="47"/>
      <c r="P91" s="47"/>
      <c r="Q91" s="47"/>
      <c r="R91" s="47"/>
      <c r="S91" s="47"/>
      <c r="T91" s="95"/>
      <c r="AT91" s="23" t="s">
        <v>142</v>
      </c>
      <c r="AU91" s="23" t="s">
        <v>23</v>
      </c>
    </row>
    <row r="92" s="12" customFormat="1">
      <c r="B92" s="247"/>
      <c r="C92" s="248"/>
      <c r="D92" s="234" t="s">
        <v>144</v>
      </c>
      <c r="E92" s="249" t="s">
        <v>34</v>
      </c>
      <c r="F92" s="250" t="s">
        <v>146</v>
      </c>
      <c r="G92" s="248"/>
      <c r="H92" s="251">
        <v>9</v>
      </c>
      <c r="I92" s="252"/>
      <c r="J92" s="248"/>
      <c r="K92" s="248"/>
      <c r="L92" s="253"/>
      <c r="M92" s="254"/>
      <c r="N92" s="255"/>
      <c r="O92" s="255"/>
      <c r="P92" s="255"/>
      <c r="Q92" s="255"/>
      <c r="R92" s="255"/>
      <c r="S92" s="255"/>
      <c r="T92" s="256"/>
      <c r="AT92" s="257" t="s">
        <v>144</v>
      </c>
      <c r="AU92" s="257" t="s">
        <v>23</v>
      </c>
      <c r="AV92" s="12" t="s">
        <v>23</v>
      </c>
      <c r="AW92" s="12" t="s">
        <v>41</v>
      </c>
      <c r="AX92" s="12" t="s">
        <v>78</v>
      </c>
      <c r="AY92" s="257" t="s">
        <v>133</v>
      </c>
    </row>
    <row r="93" s="1" customFormat="1" ht="16.5" customHeight="1">
      <c r="B93" s="46"/>
      <c r="C93" s="222" t="s">
        <v>151</v>
      </c>
      <c r="D93" s="222" t="s">
        <v>135</v>
      </c>
      <c r="E93" s="223" t="s">
        <v>152</v>
      </c>
      <c r="F93" s="224" t="s">
        <v>153</v>
      </c>
      <c r="G93" s="225" t="s">
        <v>154</v>
      </c>
      <c r="H93" s="226">
        <v>2</v>
      </c>
      <c r="I93" s="227"/>
      <c r="J93" s="228">
        <f>ROUND(I93*H93,2)</f>
        <v>0</v>
      </c>
      <c r="K93" s="224" t="s">
        <v>34</v>
      </c>
      <c r="L93" s="72"/>
      <c r="M93" s="229" t="s">
        <v>34</v>
      </c>
      <c r="N93" s="230" t="s">
        <v>49</v>
      </c>
      <c r="O93" s="47"/>
      <c r="P93" s="231">
        <f>O93*H93</f>
        <v>0</v>
      </c>
      <c r="Q93" s="231">
        <v>0</v>
      </c>
      <c r="R93" s="231">
        <f>Q93*H93</f>
        <v>0</v>
      </c>
      <c r="S93" s="231">
        <v>0</v>
      </c>
      <c r="T93" s="232">
        <f>S93*H93</f>
        <v>0</v>
      </c>
      <c r="AR93" s="23" t="s">
        <v>140</v>
      </c>
      <c r="AT93" s="23" t="s">
        <v>135</v>
      </c>
      <c r="AU93" s="23" t="s">
        <v>23</v>
      </c>
      <c r="AY93" s="23" t="s">
        <v>133</v>
      </c>
      <c r="BE93" s="233">
        <f>IF(N93="základní",J93,0)</f>
        <v>0</v>
      </c>
      <c r="BF93" s="233">
        <f>IF(N93="snížená",J93,0)</f>
        <v>0</v>
      </c>
      <c r="BG93" s="233">
        <f>IF(N93="zákl. přenesená",J93,0)</f>
        <v>0</v>
      </c>
      <c r="BH93" s="233">
        <f>IF(N93="sníž. přenesená",J93,0)</f>
        <v>0</v>
      </c>
      <c r="BI93" s="233">
        <f>IF(N93="nulová",J93,0)</f>
        <v>0</v>
      </c>
      <c r="BJ93" s="23" t="s">
        <v>86</v>
      </c>
      <c r="BK93" s="233">
        <f>ROUND(I93*H93,2)</f>
        <v>0</v>
      </c>
      <c r="BL93" s="23" t="s">
        <v>140</v>
      </c>
      <c r="BM93" s="23" t="s">
        <v>155</v>
      </c>
    </row>
    <row r="94" s="12" customFormat="1">
      <c r="B94" s="247"/>
      <c r="C94" s="248"/>
      <c r="D94" s="234" t="s">
        <v>144</v>
      </c>
      <c r="E94" s="249" t="s">
        <v>34</v>
      </c>
      <c r="F94" s="250" t="s">
        <v>23</v>
      </c>
      <c r="G94" s="248"/>
      <c r="H94" s="251">
        <v>2</v>
      </c>
      <c r="I94" s="252"/>
      <c r="J94" s="248"/>
      <c r="K94" s="248"/>
      <c r="L94" s="253"/>
      <c r="M94" s="254"/>
      <c r="N94" s="255"/>
      <c r="O94" s="255"/>
      <c r="P94" s="255"/>
      <c r="Q94" s="255"/>
      <c r="R94" s="255"/>
      <c r="S94" s="255"/>
      <c r="T94" s="256"/>
      <c r="AT94" s="257" t="s">
        <v>144</v>
      </c>
      <c r="AU94" s="257" t="s">
        <v>23</v>
      </c>
      <c r="AV94" s="12" t="s">
        <v>23</v>
      </c>
      <c r="AW94" s="12" t="s">
        <v>41</v>
      </c>
      <c r="AX94" s="12" t="s">
        <v>78</v>
      </c>
      <c r="AY94" s="257" t="s">
        <v>133</v>
      </c>
    </row>
    <row r="95" s="13" customFormat="1">
      <c r="B95" s="258"/>
      <c r="C95" s="259"/>
      <c r="D95" s="234" t="s">
        <v>144</v>
      </c>
      <c r="E95" s="260" t="s">
        <v>34</v>
      </c>
      <c r="F95" s="261" t="s">
        <v>156</v>
      </c>
      <c r="G95" s="259"/>
      <c r="H95" s="262">
        <v>2</v>
      </c>
      <c r="I95" s="263"/>
      <c r="J95" s="259"/>
      <c r="K95" s="259"/>
      <c r="L95" s="264"/>
      <c r="M95" s="265"/>
      <c r="N95" s="266"/>
      <c r="O95" s="266"/>
      <c r="P95" s="266"/>
      <c r="Q95" s="266"/>
      <c r="R95" s="266"/>
      <c r="S95" s="266"/>
      <c r="T95" s="267"/>
      <c r="AT95" s="268" t="s">
        <v>144</v>
      </c>
      <c r="AU95" s="268" t="s">
        <v>23</v>
      </c>
      <c r="AV95" s="13" t="s">
        <v>140</v>
      </c>
      <c r="AW95" s="13" t="s">
        <v>41</v>
      </c>
      <c r="AX95" s="13" t="s">
        <v>86</v>
      </c>
      <c r="AY95" s="268" t="s">
        <v>133</v>
      </c>
    </row>
    <row r="96" s="1" customFormat="1" ht="38.25" customHeight="1">
      <c r="B96" s="46"/>
      <c r="C96" s="222" t="s">
        <v>140</v>
      </c>
      <c r="D96" s="222" t="s">
        <v>135</v>
      </c>
      <c r="E96" s="223" t="s">
        <v>157</v>
      </c>
      <c r="F96" s="224" t="s">
        <v>158</v>
      </c>
      <c r="G96" s="225" t="s">
        <v>159</v>
      </c>
      <c r="H96" s="226">
        <v>28.5</v>
      </c>
      <c r="I96" s="227"/>
      <c r="J96" s="228">
        <f>ROUND(I96*H96,2)</f>
        <v>0</v>
      </c>
      <c r="K96" s="224" t="s">
        <v>139</v>
      </c>
      <c r="L96" s="72"/>
      <c r="M96" s="229" t="s">
        <v>34</v>
      </c>
      <c r="N96" s="230" t="s">
        <v>49</v>
      </c>
      <c r="O96" s="47"/>
      <c r="P96" s="231">
        <f>O96*H96</f>
        <v>0</v>
      </c>
      <c r="Q96" s="231">
        <v>0</v>
      </c>
      <c r="R96" s="231">
        <f>Q96*H96</f>
        <v>0</v>
      </c>
      <c r="S96" s="231">
        <v>0</v>
      </c>
      <c r="T96" s="232">
        <f>S96*H96</f>
        <v>0</v>
      </c>
      <c r="AR96" s="23" t="s">
        <v>140</v>
      </c>
      <c r="AT96" s="23" t="s">
        <v>135</v>
      </c>
      <c r="AU96" s="23" t="s">
        <v>23</v>
      </c>
      <c r="AY96" s="23" t="s">
        <v>133</v>
      </c>
      <c r="BE96" s="233">
        <f>IF(N96="základní",J96,0)</f>
        <v>0</v>
      </c>
      <c r="BF96" s="233">
        <f>IF(N96="snížená",J96,0)</f>
        <v>0</v>
      </c>
      <c r="BG96" s="233">
        <f>IF(N96="zákl. přenesená",J96,0)</f>
        <v>0</v>
      </c>
      <c r="BH96" s="233">
        <f>IF(N96="sníž. přenesená",J96,0)</f>
        <v>0</v>
      </c>
      <c r="BI96" s="233">
        <f>IF(N96="nulová",J96,0)</f>
        <v>0</v>
      </c>
      <c r="BJ96" s="23" t="s">
        <v>86</v>
      </c>
      <c r="BK96" s="233">
        <f>ROUND(I96*H96,2)</f>
        <v>0</v>
      </c>
      <c r="BL96" s="23" t="s">
        <v>140</v>
      </c>
      <c r="BM96" s="23" t="s">
        <v>160</v>
      </c>
    </row>
    <row r="97" s="1" customFormat="1">
      <c r="B97" s="46"/>
      <c r="C97" s="74"/>
      <c r="D97" s="234" t="s">
        <v>142</v>
      </c>
      <c r="E97" s="74"/>
      <c r="F97" s="235" t="s">
        <v>161</v>
      </c>
      <c r="G97" s="74"/>
      <c r="H97" s="74"/>
      <c r="I97" s="192"/>
      <c r="J97" s="74"/>
      <c r="K97" s="74"/>
      <c r="L97" s="72"/>
      <c r="M97" s="236"/>
      <c r="N97" s="47"/>
      <c r="O97" s="47"/>
      <c r="P97" s="47"/>
      <c r="Q97" s="47"/>
      <c r="R97" s="47"/>
      <c r="S97" s="47"/>
      <c r="T97" s="95"/>
      <c r="AT97" s="23" t="s">
        <v>142</v>
      </c>
      <c r="AU97" s="23" t="s">
        <v>23</v>
      </c>
    </row>
    <row r="98" s="12" customFormat="1">
      <c r="B98" s="247"/>
      <c r="C98" s="248"/>
      <c r="D98" s="234" t="s">
        <v>144</v>
      </c>
      <c r="E98" s="249" t="s">
        <v>34</v>
      </c>
      <c r="F98" s="250" t="s">
        <v>162</v>
      </c>
      <c r="G98" s="248"/>
      <c r="H98" s="251">
        <v>28.5</v>
      </c>
      <c r="I98" s="252"/>
      <c r="J98" s="248"/>
      <c r="K98" s="248"/>
      <c r="L98" s="253"/>
      <c r="M98" s="254"/>
      <c r="N98" s="255"/>
      <c r="O98" s="255"/>
      <c r="P98" s="255"/>
      <c r="Q98" s="255"/>
      <c r="R98" s="255"/>
      <c r="S98" s="255"/>
      <c r="T98" s="256"/>
      <c r="AT98" s="257" t="s">
        <v>144</v>
      </c>
      <c r="AU98" s="257" t="s">
        <v>23</v>
      </c>
      <c r="AV98" s="12" t="s">
        <v>23</v>
      </c>
      <c r="AW98" s="12" t="s">
        <v>41</v>
      </c>
      <c r="AX98" s="12" t="s">
        <v>78</v>
      </c>
      <c r="AY98" s="257" t="s">
        <v>133</v>
      </c>
    </row>
    <row r="99" s="1" customFormat="1" ht="38.25" customHeight="1">
      <c r="B99" s="46"/>
      <c r="C99" s="222" t="s">
        <v>163</v>
      </c>
      <c r="D99" s="222" t="s">
        <v>135</v>
      </c>
      <c r="E99" s="223" t="s">
        <v>164</v>
      </c>
      <c r="F99" s="224" t="s">
        <v>165</v>
      </c>
      <c r="G99" s="225" t="s">
        <v>159</v>
      </c>
      <c r="H99" s="226">
        <v>4</v>
      </c>
      <c r="I99" s="227"/>
      <c r="J99" s="228">
        <f>ROUND(I99*H99,2)</f>
        <v>0</v>
      </c>
      <c r="K99" s="224" t="s">
        <v>139</v>
      </c>
      <c r="L99" s="72"/>
      <c r="M99" s="229" t="s">
        <v>34</v>
      </c>
      <c r="N99" s="230" t="s">
        <v>49</v>
      </c>
      <c r="O99" s="47"/>
      <c r="P99" s="231">
        <f>O99*H99</f>
        <v>0</v>
      </c>
      <c r="Q99" s="231">
        <v>0</v>
      </c>
      <c r="R99" s="231">
        <f>Q99*H99</f>
        <v>0</v>
      </c>
      <c r="S99" s="231">
        <v>0</v>
      </c>
      <c r="T99" s="232">
        <f>S99*H99</f>
        <v>0</v>
      </c>
      <c r="AR99" s="23" t="s">
        <v>140</v>
      </c>
      <c r="AT99" s="23" t="s">
        <v>135</v>
      </c>
      <c r="AU99" s="23" t="s">
        <v>23</v>
      </c>
      <c r="AY99" s="23" t="s">
        <v>133</v>
      </c>
      <c r="BE99" s="233">
        <f>IF(N99="základní",J99,0)</f>
        <v>0</v>
      </c>
      <c r="BF99" s="233">
        <f>IF(N99="snížená",J99,0)</f>
        <v>0</v>
      </c>
      <c r="BG99" s="233">
        <f>IF(N99="zákl. přenesená",J99,0)</f>
        <v>0</v>
      </c>
      <c r="BH99" s="233">
        <f>IF(N99="sníž. přenesená",J99,0)</f>
        <v>0</v>
      </c>
      <c r="BI99" s="233">
        <f>IF(N99="nulová",J99,0)</f>
        <v>0</v>
      </c>
      <c r="BJ99" s="23" t="s">
        <v>86</v>
      </c>
      <c r="BK99" s="233">
        <f>ROUND(I99*H99,2)</f>
        <v>0</v>
      </c>
      <c r="BL99" s="23" t="s">
        <v>140</v>
      </c>
      <c r="BM99" s="23" t="s">
        <v>166</v>
      </c>
    </row>
    <row r="100" s="1" customFormat="1">
      <c r="B100" s="46"/>
      <c r="C100" s="74"/>
      <c r="D100" s="234" t="s">
        <v>142</v>
      </c>
      <c r="E100" s="74"/>
      <c r="F100" s="235" t="s">
        <v>167</v>
      </c>
      <c r="G100" s="74"/>
      <c r="H100" s="74"/>
      <c r="I100" s="192"/>
      <c r="J100" s="74"/>
      <c r="K100" s="74"/>
      <c r="L100" s="72"/>
      <c r="M100" s="236"/>
      <c r="N100" s="47"/>
      <c r="O100" s="47"/>
      <c r="P100" s="47"/>
      <c r="Q100" s="47"/>
      <c r="R100" s="47"/>
      <c r="S100" s="47"/>
      <c r="T100" s="95"/>
      <c r="AT100" s="23" t="s">
        <v>142</v>
      </c>
      <c r="AU100" s="23" t="s">
        <v>23</v>
      </c>
    </row>
    <row r="101" s="11" customFormat="1">
      <c r="B101" s="237"/>
      <c r="C101" s="238"/>
      <c r="D101" s="234" t="s">
        <v>144</v>
      </c>
      <c r="E101" s="239" t="s">
        <v>34</v>
      </c>
      <c r="F101" s="240" t="s">
        <v>168</v>
      </c>
      <c r="G101" s="238"/>
      <c r="H101" s="239" t="s">
        <v>34</v>
      </c>
      <c r="I101" s="241"/>
      <c r="J101" s="238"/>
      <c r="K101" s="238"/>
      <c r="L101" s="242"/>
      <c r="M101" s="243"/>
      <c r="N101" s="244"/>
      <c r="O101" s="244"/>
      <c r="P101" s="244"/>
      <c r="Q101" s="244"/>
      <c r="R101" s="244"/>
      <c r="S101" s="244"/>
      <c r="T101" s="245"/>
      <c r="AT101" s="246" t="s">
        <v>144</v>
      </c>
      <c r="AU101" s="246" t="s">
        <v>23</v>
      </c>
      <c r="AV101" s="11" t="s">
        <v>86</v>
      </c>
      <c r="AW101" s="11" t="s">
        <v>41</v>
      </c>
      <c r="AX101" s="11" t="s">
        <v>78</v>
      </c>
      <c r="AY101" s="246" t="s">
        <v>133</v>
      </c>
    </row>
    <row r="102" s="12" customFormat="1">
      <c r="B102" s="247"/>
      <c r="C102" s="248"/>
      <c r="D102" s="234" t="s">
        <v>144</v>
      </c>
      <c r="E102" s="249" t="s">
        <v>34</v>
      </c>
      <c r="F102" s="250" t="s">
        <v>140</v>
      </c>
      <c r="G102" s="248"/>
      <c r="H102" s="251">
        <v>4</v>
      </c>
      <c r="I102" s="252"/>
      <c r="J102" s="248"/>
      <c r="K102" s="248"/>
      <c r="L102" s="253"/>
      <c r="M102" s="254"/>
      <c r="N102" s="255"/>
      <c r="O102" s="255"/>
      <c r="P102" s="255"/>
      <c r="Q102" s="255"/>
      <c r="R102" s="255"/>
      <c r="S102" s="255"/>
      <c r="T102" s="256"/>
      <c r="AT102" s="257" t="s">
        <v>144</v>
      </c>
      <c r="AU102" s="257" t="s">
        <v>23</v>
      </c>
      <c r="AV102" s="12" t="s">
        <v>23</v>
      </c>
      <c r="AW102" s="12" t="s">
        <v>41</v>
      </c>
      <c r="AX102" s="12" t="s">
        <v>78</v>
      </c>
      <c r="AY102" s="257" t="s">
        <v>133</v>
      </c>
    </row>
    <row r="103" s="1" customFormat="1" ht="38.25" customHeight="1">
      <c r="B103" s="46"/>
      <c r="C103" s="222" t="s">
        <v>169</v>
      </c>
      <c r="D103" s="222" t="s">
        <v>135</v>
      </c>
      <c r="E103" s="223" t="s">
        <v>170</v>
      </c>
      <c r="F103" s="224" t="s">
        <v>171</v>
      </c>
      <c r="G103" s="225" t="s">
        <v>159</v>
      </c>
      <c r="H103" s="226">
        <v>2</v>
      </c>
      <c r="I103" s="227"/>
      <c r="J103" s="228">
        <f>ROUND(I103*H103,2)</f>
        <v>0</v>
      </c>
      <c r="K103" s="224" t="s">
        <v>172</v>
      </c>
      <c r="L103" s="72"/>
      <c r="M103" s="229" t="s">
        <v>34</v>
      </c>
      <c r="N103" s="230" t="s">
        <v>49</v>
      </c>
      <c r="O103" s="47"/>
      <c r="P103" s="231">
        <f>O103*H103</f>
        <v>0</v>
      </c>
      <c r="Q103" s="231">
        <v>0</v>
      </c>
      <c r="R103" s="231">
        <f>Q103*H103</f>
        <v>0</v>
      </c>
      <c r="S103" s="231">
        <v>0</v>
      </c>
      <c r="T103" s="232">
        <f>S103*H103</f>
        <v>0</v>
      </c>
      <c r="AR103" s="23" t="s">
        <v>140</v>
      </c>
      <c r="AT103" s="23" t="s">
        <v>135</v>
      </c>
      <c r="AU103" s="23" t="s">
        <v>23</v>
      </c>
      <c r="AY103" s="23" t="s">
        <v>133</v>
      </c>
      <c r="BE103" s="233">
        <f>IF(N103="základní",J103,0)</f>
        <v>0</v>
      </c>
      <c r="BF103" s="233">
        <f>IF(N103="snížená",J103,0)</f>
        <v>0</v>
      </c>
      <c r="BG103" s="233">
        <f>IF(N103="zákl. přenesená",J103,0)</f>
        <v>0</v>
      </c>
      <c r="BH103" s="233">
        <f>IF(N103="sníž. přenesená",J103,0)</f>
        <v>0</v>
      </c>
      <c r="BI103" s="233">
        <f>IF(N103="nulová",J103,0)</f>
        <v>0</v>
      </c>
      <c r="BJ103" s="23" t="s">
        <v>86</v>
      </c>
      <c r="BK103" s="233">
        <f>ROUND(I103*H103,2)</f>
        <v>0</v>
      </c>
      <c r="BL103" s="23" t="s">
        <v>140</v>
      </c>
      <c r="BM103" s="23" t="s">
        <v>173</v>
      </c>
    </row>
    <row r="104" s="1" customFormat="1">
      <c r="B104" s="46"/>
      <c r="C104" s="74"/>
      <c r="D104" s="234" t="s">
        <v>142</v>
      </c>
      <c r="E104" s="74"/>
      <c r="F104" s="235" t="s">
        <v>167</v>
      </c>
      <c r="G104" s="74"/>
      <c r="H104" s="74"/>
      <c r="I104" s="192"/>
      <c r="J104" s="74"/>
      <c r="K104" s="74"/>
      <c r="L104" s="72"/>
      <c r="M104" s="236"/>
      <c r="N104" s="47"/>
      <c r="O104" s="47"/>
      <c r="P104" s="47"/>
      <c r="Q104" s="47"/>
      <c r="R104" s="47"/>
      <c r="S104" s="47"/>
      <c r="T104" s="95"/>
      <c r="AT104" s="23" t="s">
        <v>142</v>
      </c>
      <c r="AU104" s="23" t="s">
        <v>23</v>
      </c>
    </row>
    <row r="105" s="12" customFormat="1">
      <c r="B105" s="247"/>
      <c r="C105" s="248"/>
      <c r="D105" s="234" t="s">
        <v>144</v>
      </c>
      <c r="E105" s="249" t="s">
        <v>34</v>
      </c>
      <c r="F105" s="250" t="s">
        <v>174</v>
      </c>
      <c r="G105" s="248"/>
      <c r="H105" s="251">
        <v>2</v>
      </c>
      <c r="I105" s="252"/>
      <c r="J105" s="248"/>
      <c r="K105" s="248"/>
      <c r="L105" s="253"/>
      <c r="M105" s="254"/>
      <c r="N105" s="255"/>
      <c r="O105" s="255"/>
      <c r="P105" s="255"/>
      <c r="Q105" s="255"/>
      <c r="R105" s="255"/>
      <c r="S105" s="255"/>
      <c r="T105" s="256"/>
      <c r="AT105" s="257" t="s">
        <v>144</v>
      </c>
      <c r="AU105" s="257" t="s">
        <v>23</v>
      </c>
      <c r="AV105" s="12" t="s">
        <v>23</v>
      </c>
      <c r="AW105" s="12" t="s">
        <v>41</v>
      </c>
      <c r="AX105" s="12" t="s">
        <v>86</v>
      </c>
      <c r="AY105" s="257" t="s">
        <v>133</v>
      </c>
    </row>
    <row r="106" s="1" customFormat="1" ht="25.5" customHeight="1">
      <c r="B106" s="46"/>
      <c r="C106" s="222" t="s">
        <v>175</v>
      </c>
      <c r="D106" s="222" t="s">
        <v>135</v>
      </c>
      <c r="E106" s="223" t="s">
        <v>176</v>
      </c>
      <c r="F106" s="224" t="s">
        <v>177</v>
      </c>
      <c r="G106" s="225" t="s">
        <v>159</v>
      </c>
      <c r="H106" s="226">
        <v>3.7999999999999998</v>
      </c>
      <c r="I106" s="227"/>
      <c r="J106" s="228">
        <f>ROUND(I106*H106,2)</f>
        <v>0</v>
      </c>
      <c r="K106" s="224" t="s">
        <v>139</v>
      </c>
      <c r="L106" s="72"/>
      <c r="M106" s="229" t="s">
        <v>34</v>
      </c>
      <c r="N106" s="230" t="s">
        <v>49</v>
      </c>
      <c r="O106" s="47"/>
      <c r="P106" s="231">
        <f>O106*H106</f>
        <v>0</v>
      </c>
      <c r="Q106" s="231">
        <v>0</v>
      </c>
      <c r="R106" s="231">
        <f>Q106*H106</f>
        <v>0</v>
      </c>
      <c r="S106" s="231">
        <v>0</v>
      </c>
      <c r="T106" s="232">
        <f>S106*H106</f>
        <v>0</v>
      </c>
      <c r="AR106" s="23" t="s">
        <v>140</v>
      </c>
      <c r="AT106" s="23" t="s">
        <v>135</v>
      </c>
      <c r="AU106" s="23" t="s">
        <v>23</v>
      </c>
      <c r="AY106" s="23" t="s">
        <v>133</v>
      </c>
      <c r="BE106" s="233">
        <f>IF(N106="základní",J106,0)</f>
        <v>0</v>
      </c>
      <c r="BF106" s="233">
        <f>IF(N106="snížená",J106,0)</f>
        <v>0</v>
      </c>
      <c r="BG106" s="233">
        <f>IF(N106="zákl. přenesená",J106,0)</f>
        <v>0</v>
      </c>
      <c r="BH106" s="233">
        <f>IF(N106="sníž. přenesená",J106,0)</f>
        <v>0</v>
      </c>
      <c r="BI106" s="233">
        <f>IF(N106="nulová",J106,0)</f>
        <v>0</v>
      </c>
      <c r="BJ106" s="23" t="s">
        <v>86</v>
      </c>
      <c r="BK106" s="233">
        <f>ROUND(I106*H106,2)</f>
        <v>0</v>
      </c>
      <c r="BL106" s="23" t="s">
        <v>140</v>
      </c>
      <c r="BM106" s="23" t="s">
        <v>178</v>
      </c>
    </row>
    <row r="107" s="11" customFormat="1">
      <c r="B107" s="237"/>
      <c r="C107" s="238"/>
      <c r="D107" s="234" t="s">
        <v>144</v>
      </c>
      <c r="E107" s="239" t="s">
        <v>34</v>
      </c>
      <c r="F107" s="240" t="s">
        <v>179</v>
      </c>
      <c r="G107" s="238"/>
      <c r="H107" s="239" t="s">
        <v>34</v>
      </c>
      <c r="I107" s="241"/>
      <c r="J107" s="238"/>
      <c r="K107" s="238"/>
      <c r="L107" s="242"/>
      <c r="M107" s="243"/>
      <c r="N107" s="244"/>
      <c r="O107" s="244"/>
      <c r="P107" s="244"/>
      <c r="Q107" s="244"/>
      <c r="R107" s="244"/>
      <c r="S107" s="244"/>
      <c r="T107" s="245"/>
      <c r="AT107" s="246" t="s">
        <v>144</v>
      </c>
      <c r="AU107" s="246" t="s">
        <v>23</v>
      </c>
      <c r="AV107" s="11" t="s">
        <v>86</v>
      </c>
      <c r="AW107" s="11" t="s">
        <v>41</v>
      </c>
      <c r="AX107" s="11" t="s">
        <v>78</v>
      </c>
      <c r="AY107" s="246" t="s">
        <v>133</v>
      </c>
    </row>
    <row r="108" s="12" customFormat="1">
      <c r="B108" s="247"/>
      <c r="C108" s="248"/>
      <c r="D108" s="234" t="s">
        <v>144</v>
      </c>
      <c r="E108" s="249" t="s">
        <v>34</v>
      </c>
      <c r="F108" s="250" t="s">
        <v>180</v>
      </c>
      <c r="G108" s="248"/>
      <c r="H108" s="251">
        <v>0.59999999999999998</v>
      </c>
      <c r="I108" s="252"/>
      <c r="J108" s="248"/>
      <c r="K108" s="248"/>
      <c r="L108" s="253"/>
      <c r="M108" s="254"/>
      <c r="N108" s="255"/>
      <c r="O108" s="255"/>
      <c r="P108" s="255"/>
      <c r="Q108" s="255"/>
      <c r="R108" s="255"/>
      <c r="S108" s="255"/>
      <c r="T108" s="256"/>
      <c r="AT108" s="257" t="s">
        <v>144</v>
      </c>
      <c r="AU108" s="257" t="s">
        <v>23</v>
      </c>
      <c r="AV108" s="12" t="s">
        <v>23</v>
      </c>
      <c r="AW108" s="12" t="s">
        <v>41</v>
      </c>
      <c r="AX108" s="12" t="s">
        <v>78</v>
      </c>
      <c r="AY108" s="257" t="s">
        <v>133</v>
      </c>
    </row>
    <row r="109" s="12" customFormat="1">
      <c r="B109" s="247"/>
      <c r="C109" s="248"/>
      <c r="D109" s="234" t="s">
        <v>144</v>
      </c>
      <c r="E109" s="249" t="s">
        <v>34</v>
      </c>
      <c r="F109" s="250" t="s">
        <v>86</v>
      </c>
      <c r="G109" s="248"/>
      <c r="H109" s="251">
        <v>1</v>
      </c>
      <c r="I109" s="252"/>
      <c r="J109" s="248"/>
      <c r="K109" s="248"/>
      <c r="L109" s="253"/>
      <c r="M109" s="254"/>
      <c r="N109" s="255"/>
      <c r="O109" s="255"/>
      <c r="P109" s="255"/>
      <c r="Q109" s="255"/>
      <c r="R109" s="255"/>
      <c r="S109" s="255"/>
      <c r="T109" s="256"/>
      <c r="AT109" s="257" t="s">
        <v>144</v>
      </c>
      <c r="AU109" s="257" t="s">
        <v>23</v>
      </c>
      <c r="AV109" s="12" t="s">
        <v>23</v>
      </c>
      <c r="AW109" s="12" t="s">
        <v>41</v>
      </c>
      <c r="AX109" s="12" t="s">
        <v>78</v>
      </c>
      <c r="AY109" s="257" t="s">
        <v>133</v>
      </c>
    </row>
    <row r="110" s="11" customFormat="1">
      <c r="B110" s="237"/>
      <c r="C110" s="238"/>
      <c r="D110" s="234" t="s">
        <v>144</v>
      </c>
      <c r="E110" s="239" t="s">
        <v>34</v>
      </c>
      <c r="F110" s="240" t="s">
        <v>181</v>
      </c>
      <c r="G110" s="238"/>
      <c r="H110" s="239" t="s">
        <v>34</v>
      </c>
      <c r="I110" s="241"/>
      <c r="J110" s="238"/>
      <c r="K110" s="238"/>
      <c r="L110" s="242"/>
      <c r="M110" s="243"/>
      <c r="N110" s="244"/>
      <c r="O110" s="244"/>
      <c r="P110" s="244"/>
      <c r="Q110" s="244"/>
      <c r="R110" s="244"/>
      <c r="S110" s="244"/>
      <c r="T110" s="245"/>
      <c r="AT110" s="246" t="s">
        <v>144</v>
      </c>
      <c r="AU110" s="246" t="s">
        <v>23</v>
      </c>
      <c r="AV110" s="11" t="s">
        <v>86</v>
      </c>
      <c r="AW110" s="11" t="s">
        <v>41</v>
      </c>
      <c r="AX110" s="11" t="s">
        <v>78</v>
      </c>
      <c r="AY110" s="246" t="s">
        <v>133</v>
      </c>
    </row>
    <row r="111" s="12" customFormat="1">
      <c r="B111" s="247"/>
      <c r="C111" s="248"/>
      <c r="D111" s="234" t="s">
        <v>144</v>
      </c>
      <c r="E111" s="249" t="s">
        <v>34</v>
      </c>
      <c r="F111" s="250" t="s">
        <v>182</v>
      </c>
      <c r="G111" s="248"/>
      <c r="H111" s="251">
        <v>2.2000000000000002</v>
      </c>
      <c r="I111" s="252"/>
      <c r="J111" s="248"/>
      <c r="K111" s="248"/>
      <c r="L111" s="253"/>
      <c r="M111" s="254"/>
      <c r="N111" s="255"/>
      <c r="O111" s="255"/>
      <c r="P111" s="255"/>
      <c r="Q111" s="255"/>
      <c r="R111" s="255"/>
      <c r="S111" s="255"/>
      <c r="T111" s="256"/>
      <c r="AT111" s="257" t="s">
        <v>144</v>
      </c>
      <c r="AU111" s="257" t="s">
        <v>23</v>
      </c>
      <c r="AV111" s="12" t="s">
        <v>23</v>
      </c>
      <c r="AW111" s="12" t="s">
        <v>41</v>
      </c>
      <c r="AX111" s="12" t="s">
        <v>78</v>
      </c>
      <c r="AY111" s="257" t="s">
        <v>133</v>
      </c>
    </row>
    <row r="112" s="13" customFormat="1">
      <c r="B112" s="258"/>
      <c r="C112" s="259"/>
      <c r="D112" s="234" t="s">
        <v>144</v>
      </c>
      <c r="E112" s="260" t="s">
        <v>34</v>
      </c>
      <c r="F112" s="261" t="s">
        <v>156</v>
      </c>
      <c r="G112" s="259"/>
      <c r="H112" s="262">
        <v>3.7999999999999998</v>
      </c>
      <c r="I112" s="263"/>
      <c r="J112" s="259"/>
      <c r="K112" s="259"/>
      <c r="L112" s="264"/>
      <c r="M112" s="265"/>
      <c r="N112" s="266"/>
      <c r="O112" s="266"/>
      <c r="P112" s="266"/>
      <c r="Q112" s="266"/>
      <c r="R112" s="266"/>
      <c r="S112" s="266"/>
      <c r="T112" s="267"/>
      <c r="AT112" s="268" t="s">
        <v>144</v>
      </c>
      <c r="AU112" s="268" t="s">
        <v>23</v>
      </c>
      <c r="AV112" s="13" t="s">
        <v>140</v>
      </c>
      <c r="AW112" s="13" t="s">
        <v>41</v>
      </c>
      <c r="AX112" s="13" t="s">
        <v>86</v>
      </c>
      <c r="AY112" s="268" t="s">
        <v>133</v>
      </c>
    </row>
    <row r="113" s="1" customFormat="1" ht="38.25" customHeight="1">
      <c r="B113" s="46"/>
      <c r="C113" s="222" t="s">
        <v>183</v>
      </c>
      <c r="D113" s="222" t="s">
        <v>135</v>
      </c>
      <c r="E113" s="223" t="s">
        <v>184</v>
      </c>
      <c r="F113" s="224" t="s">
        <v>185</v>
      </c>
      <c r="G113" s="225" t="s">
        <v>159</v>
      </c>
      <c r="H113" s="226">
        <v>0.80000000000000004</v>
      </c>
      <c r="I113" s="227"/>
      <c r="J113" s="228">
        <f>ROUND(I113*H113,2)</f>
        <v>0</v>
      </c>
      <c r="K113" s="224" t="s">
        <v>139</v>
      </c>
      <c r="L113" s="72"/>
      <c r="M113" s="229" t="s">
        <v>34</v>
      </c>
      <c r="N113" s="230" t="s">
        <v>49</v>
      </c>
      <c r="O113" s="47"/>
      <c r="P113" s="231">
        <f>O113*H113</f>
        <v>0</v>
      </c>
      <c r="Q113" s="231">
        <v>0</v>
      </c>
      <c r="R113" s="231">
        <f>Q113*H113</f>
        <v>0</v>
      </c>
      <c r="S113" s="231">
        <v>0</v>
      </c>
      <c r="T113" s="232">
        <f>S113*H113</f>
        <v>0</v>
      </c>
      <c r="AR113" s="23" t="s">
        <v>140</v>
      </c>
      <c r="AT113" s="23" t="s">
        <v>135</v>
      </c>
      <c r="AU113" s="23" t="s">
        <v>23</v>
      </c>
      <c r="AY113" s="23" t="s">
        <v>133</v>
      </c>
      <c r="BE113" s="233">
        <f>IF(N113="základní",J113,0)</f>
        <v>0</v>
      </c>
      <c r="BF113" s="233">
        <f>IF(N113="snížená",J113,0)</f>
        <v>0</v>
      </c>
      <c r="BG113" s="233">
        <f>IF(N113="zákl. přenesená",J113,0)</f>
        <v>0</v>
      </c>
      <c r="BH113" s="233">
        <f>IF(N113="sníž. přenesená",J113,0)</f>
        <v>0</v>
      </c>
      <c r="BI113" s="233">
        <f>IF(N113="nulová",J113,0)</f>
        <v>0</v>
      </c>
      <c r="BJ113" s="23" t="s">
        <v>86</v>
      </c>
      <c r="BK113" s="233">
        <f>ROUND(I113*H113,2)</f>
        <v>0</v>
      </c>
      <c r="BL113" s="23" t="s">
        <v>140</v>
      </c>
      <c r="BM113" s="23" t="s">
        <v>186</v>
      </c>
    </row>
    <row r="114" s="12" customFormat="1">
      <c r="B114" s="247"/>
      <c r="C114" s="248"/>
      <c r="D114" s="234" t="s">
        <v>144</v>
      </c>
      <c r="E114" s="249" t="s">
        <v>34</v>
      </c>
      <c r="F114" s="250" t="s">
        <v>187</v>
      </c>
      <c r="G114" s="248"/>
      <c r="H114" s="251">
        <v>0.80000000000000004</v>
      </c>
      <c r="I114" s="252"/>
      <c r="J114" s="248"/>
      <c r="K114" s="248"/>
      <c r="L114" s="253"/>
      <c r="M114" s="254"/>
      <c r="N114" s="255"/>
      <c r="O114" s="255"/>
      <c r="P114" s="255"/>
      <c r="Q114" s="255"/>
      <c r="R114" s="255"/>
      <c r="S114" s="255"/>
      <c r="T114" s="256"/>
      <c r="AT114" s="257" t="s">
        <v>144</v>
      </c>
      <c r="AU114" s="257" t="s">
        <v>23</v>
      </c>
      <c r="AV114" s="12" t="s">
        <v>23</v>
      </c>
      <c r="AW114" s="12" t="s">
        <v>41</v>
      </c>
      <c r="AX114" s="12" t="s">
        <v>78</v>
      </c>
      <c r="AY114" s="257" t="s">
        <v>133</v>
      </c>
    </row>
    <row r="115" s="13" customFormat="1">
      <c r="B115" s="258"/>
      <c r="C115" s="259"/>
      <c r="D115" s="234" t="s">
        <v>144</v>
      </c>
      <c r="E115" s="260" t="s">
        <v>34</v>
      </c>
      <c r="F115" s="261" t="s">
        <v>156</v>
      </c>
      <c r="G115" s="259"/>
      <c r="H115" s="262">
        <v>0.80000000000000004</v>
      </c>
      <c r="I115" s="263"/>
      <c r="J115" s="259"/>
      <c r="K115" s="259"/>
      <c r="L115" s="264"/>
      <c r="M115" s="265"/>
      <c r="N115" s="266"/>
      <c r="O115" s="266"/>
      <c r="P115" s="266"/>
      <c r="Q115" s="266"/>
      <c r="R115" s="266"/>
      <c r="S115" s="266"/>
      <c r="T115" s="267"/>
      <c r="AT115" s="268" t="s">
        <v>144</v>
      </c>
      <c r="AU115" s="268" t="s">
        <v>23</v>
      </c>
      <c r="AV115" s="13" t="s">
        <v>140</v>
      </c>
      <c r="AW115" s="13" t="s">
        <v>41</v>
      </c>
      <c r="AX115" s="13" t="s">
        <v>86</v>
      </c>
      <c r="AY115" s="268" t="s">
        <v>133</v>
      </c>
    </row>
    <row r="116" s="1" customFormat="1" ht="38.25" customHeight="1">
      <c r="B116" s="46"/>
      <c r="C116" s="222" t="s">
        <v>146</v>
      </c>
      <c r="D116" s="222" t="s">
        <v>135</v>
      </c>
      <c r="E116" s="223" t="s">
        <v>188</v>
      </c>
      <c r="F116" s="224" t="s">
        <v>189</v>
      </c>
      <c r="G116" s="225" t="s">
        <v>159</v>
      </c>
      <c r="H116" s="226">
        <v>32.5</v>
      </c>
      <c r="I116" s="227"/>
      <c r="J116" s="228">
        <f>ROUND(I116*H116,2)</f>
        <v>0</v>
      </c>
      <c r="K116" s="224" t="s">
        <v>139</v>
      </c>
      <c r="L116" s="72"/>
      <c r="M116" s="229" t="s">
        <v>34</v>
      </c>
      <c r="N116" s="230" t="s">
        <v>49</v>
      </c>
      <c r="O116" s="47"/>
      <c r="P116" s="231">
        <f>O116*H116</f>
        <v>0</v>
      </c>
      <c r="Q116" s="231">
        <v>0</v>
      </c>
      <c r="R116" s="231">
        <f>Q116*H116</f>
        <v>0</v>
      </c>
      <c r="S116" s="231">
        <v>0</v>
      </c>
      <c r="T116" s="232">
        <f>S116*H116</f>
        <v>0</v>
      </c>
      <c r="AR116" s="23" t="s">
        <v>140</v>
      </c>
      <c r="AT116" s="23" t="s">
        <v>135</v>
      </c>
      <c r="AU116" s="23" t="s">
        <v>23</v>
      </c>
      <c r="AY116" s="23" t="s">
        <v>133</v>
      </c>
      <c r="BE116" s="233">
        <f>IF(N116="základní",J116,0)</f>
        <v>0</v>
      </c>
      <c r="BF116" s="233">
        <f>IF(N116="snížená",J116,0)</f>
        <v>0</v>
      </c>
      <c r="BG116" s="233">
        <f>IF(N116="zákl. přenesená",J116,0)</f>
        <v>0</v>
      </c>
      <c r="BH116" s="233">
        <f>IF(N116="sníž. přenesená",J116,0)</f>
        <v>0</v>
      </c>
      <c r="BI116" s="233">
        <f>IF(N116="nulová",J116,0)</f>
        <v>0</v>
      </c>
      <c r="BJ116" s="23" t="s">
        <v>86</v>
      </c>
      <c r="BK116" s="233">
        <f>ROUND(I116*H116,2)</f>
        <v>0</v>
      </c>
      <c r="BL116" s="23" t="s">
        <v>140</v>
      </c>
      <c r="BM116" s="23" t="s">
        <v>190</v>
      </c>
    </row>
    <row r="117" s="1" customFormat="1">
      <c r="B117" s="46"/>
      <c r="C117" s="74"/>
      <c r="D117" s="234" t="s">
        <v>142</v>
      </c>
      <c r="E117" s="74"/>
      <c r="F117" s="235" t="s">
        <v>191</v>
      </c>
      <c r="G117" s="74"/>
      <c r="H117" s="74"/>
      <c r="I117" s="192"/>
      <c r="J117" s="74"/>
      <c r="K117" s="74"/>
      <c r="L117" s="72"/>
      <c r="M117" s="236"/>
      <c r="N117" s="47"/>
      <c r="O117" s="47"/>
      <c r="P117" s="47"/>
      <c r="Q117" s="47"/>
      <c r="R117" s="47"/>
      <c r="S117" s="47"/>
      <c r="T117" s="95"/>
      <c r="AT117" s="23" t="s">
        <v>142</v>
      </c>
      <c r="AU117" s="23" t="s">
        <v>23</v>
      </c>
    </row>
    <row r="118" s="11" customFormat="1">
      <c r="B118" s="237"/>
      <c r="C118" s="238"/>
      <c r="D118" s="234" t="s">
        <v>144</v>
      </c>
      <c r="E118" s="239" t="s">
        <v>34</v>
      </c>
      <c r="F118" s="240" t="s">
        <v>192</v>
      </c>
      <c r="G118" s="238"/>
      <c r="H118" s="239" t="s">
        <v>34</v>
      </c>
      <c r="I118" s="241"/>
      <c r="J118" s="238"/>
      <c r="K118" s="238"/>
      <c r="L118" s="242"/>
      <c r="M118" s="243"/>
      <c r="N118" s="244"/>
      <c r="O118" s="244"/>
      <c r="P118" s="244"/>
      <c r="Q118" s="244"/>
      <c r="R118" s="244"/>
      <c r="S118" s="244"/>
      <c r="T118" s="245"/>
      <c r="AT118" s="246" t="s">
        <v>144</v>
      </c>
      <c r="AU118" s="246" t="s">
        <v>23</v>
      </c>
      <c r="AV118" s="11" t="s">
        <v>86</v>
      </c>
      <c r="AW118" s="11" t="s">
        <v>41</v>
      </c>
      <c r="AX118" s="11" t="s">
        <v>78</v>
      </c>
      <c r="AY118" s="246" t="s">
        <v>133</v>
      </c>
    </row>
    <row r="119" s="12" customFormat="1">
      <c r="B119" s="247"/>
      <c r="C119" s="248"/>
      <c r="D119" s="234" t="s">
        <v>144</v>
      </c>
      <c r="E119" s="249" t="s">
        <v>34</v>
      </c>
      <c r="F119" s="250" t="s">
        <v>140</v>
      </c>
      <c r="G119" s="248"/>
      <c r="H119" s="251">
        <v>4</v>
      </c>
      <c r="I119" s="252"/>
      <c r="J119" s="248"/>
      <c r="K119" s="248"/>
      <c r="L119" s="253"/>
      <c r="M119" s="254"/>
      <c r="N119" s="255"/>
      <c r="O119" s="255"/>
      <c r="P119" s="255"/>
      <c r="Q119" s="255"/>
      <c r="R119" s="255"/>
      <c r="S119" s="255"/>
      <c r="T119" s="256"/>
      <c r="AT119" s="257" t="s">
        <v>144</v>
      </c>
      <c r="AU119" s="257" t="s">
        <v>23</v>
      </c>
      <c r="AV119" s="12" t="s">
        <v>23</v>
      </c>
      <c r="AW119" s="12" t="s">
        <v>41</v>
      </c>
      <c r="AX119" s="12" t="s">
        <v>78</v>
      </c>
      <c r="AY119" s="257" t="s">
        <v>133</v>
      </c>
    </row>
    <row r="120" s="11" customFormat="1">
      <c r="B120" s="237"/>
      <c r="C120" s="238"/>
      <c r="D120" s="234" t="s">
        <v>144</v>
      </c>
      <c r="E120" s="239" t="s">
        <v>34</v>
      </c>
      <c r="F120" s="240" t="s">
        <v>193</v>
      </c>
      <c r="G120" s="238"/>
      <c r="H120" s="239" t="s">
        <v>34</v>
      </c>
      <c r="I120" s="241"/>
      <c r="J120" s="238"/>
      <c r="K120" s="238"/>
      <c r="L120" s="242"/>
      <c r="M120" s="243"/>
      <c r="N120" s="244"/>
      <c r="O120" s="244"/>
      <c r="P120" s="244"/>
      <c r="Q120" s="244"/>
      <c r="R120" s="244"/>
      <c r="S120" s="244"/>
      <c r="T120" s="245"/>
      <c r="AT120" s="246" t="s">
        <v>144</v>
      </c>
      <c r="AU120" s="246" t="s">
        <v>23</v>
      </c>
      <c r="AV120" s="11" t="s">
        <v>86</v>
      </c>
      <c r="AW120" s="11" t="s">
        <v>41</v>
      </c>
      <c r="AX120" s="11" t="s">
        <v>78</v>
      </c>
      <c r="AY120" s="246" t="s">
        <v>133</v>
      </c>
    </row>
    <row r="121" s="12" customFormat="1">
      <c r="B121" s="247"/>
      <c r="C121" s="248"/>
      <c r="D121" s="234" t="s">
        <v>144</v>
      </c>
      <c r="E121" s="249" t="s">
        <v>34</v>
      </c>
      <c r="F121" s="250" t="s">
        <v>194</v>
      </c>
      <c r="G121" s="248"/>
      <c r="H121" s="251">
        <v>28.5</v>
      </c>
      <c r="I121" s="252"/>
      <c r="J121" s="248"/>
      <c r="K121" s="248"/>
      <c r="L121" s="253"/>
      <c r="M121" s="254"/>
      <c r="N121" s="255"/>
      <c r="O121" s="255"/>
      <c r="P121" s="255"/>
      <c r="Q121" s="255"/>
      <c r="R121" s="255"/>
      <c r="S121" s="255"/>
      <c r="T121" s="256"/>
      <c r="AT121" s="257" t="s">
        <v>144</v>
      </c>
      <c r="AU121" s="257" t="s">
        <v>23</v>
      </c>
      <c r="AV121" s="12" t="s">
        <v>23</v>
      </c>
      <c r="AW121" s="12" t="s">
        <v>41</v>
      </c>
      <c r="AX121" s="12" t="s">
        <v>78</v>
      </c>
      <c r="AY121" s="257" t="s">
        <v>133</v>
      </c>
    </row>
    <row r="122" s="1" customFormat="1" ht="38.25" customHeight="1">
      <c r="B122" s="46"/>
      <c r="C122" s="222" t="s">
        <v>195</v>
      </c>
      <c r="D122" s="222" t="s">
        <v>135</v>
      </c>
      <c r="E122" s="223" t="s">
        <v>196</v>
      </c>
      <c r="F122" s="224" t="s">
        <v>197</v>
      </c>
      <c r="G122" s="225" t="s">
        <v>159</v>
      </c>
      <c r="H122" s="226">
        <v>11.6</v>
      </c>
      <c r="I122" s="227"/>
      <c r="J122" s="228">
        <f>ROUND(I122*H122,2)</f>
        <v>0</v>
      </c>
      <c r="K122" s="224" t="s">
        <v>198</v>
      </c>
      <c r="L122" s="72"/>
      <c r="M122" s="229" t="s">
        <v>34</v>
      </c>
      <c r="N122" s="230" t="s">
        <v>49</v>
      </c>
      <c r="O122" s="47"/>
      <c r="P122" s="231">
        <f>O122*H122</f>
        <v>0</v>
      </c>
      <c r="Q122" s="231">
        <v>0</v>
      </c>
      <c r="R122" s="231">
        <f>Q122*H122</f>
        <v>0</v>
      </c>
      <c r="S122" s="231">
        <v>0</v>
      </c>
      <c r="T122" s="232">
        <f>S122*H122</f>
        <v>0</v>
      </c>
      <c r="AR122" s="23" t="s">
        <v>140</v>
      </c>
      <c r="AT122" s="23" t="s">
        <v>135</v>
      </c>
      <c r="AU122" s="23" t="s">
        <v>23</v>
      </c>
      <c r="AY122" s="23" t="s">
        <v>133</v>
      </c>
      <c r="BE122" s="233">
        <f>IF(N122="základní",J122,0)</f>
        <v>0</v>
      </c>
      <c r="BF122" s="233">
        <f>IF(N122="snížená",J122,0)</f>
        <v>0</v>
      </c>
      <c r="BG122" s="233">
        <f>IF(N122="zákl. přenesená",J122,0)</f>
        <v>0</v>
      </c>
      <c r="BH122" s="233">
        <f>IF(N122="sníž. přenesená",J122,0)</f>
        <v>0</v>
      </c>
      <c r="BI122" s="233">
        <f>IF(N122="nulová",J122,0)</f>
        <v>0</v>
      </c>
      <c r="BJ122" s="23" t="s">
        <v>86</v>
      </c>
      <c r="BK122" s="233">
        <f>ROUND(I122*H122,2)</f>
        <v>0</v>
      </c>
      <c r="BL122" s="23" t="s">
        <v>140</v>
      </c>
      <c r="BM122" s="23" t="s">
        <v>199</v>
      </c>
    </row>
    <row r="123" s="11" customFormat="1">
      <c r="B123" s="237"/>
      <c r="C123" s="238"/>
      <c r="D123" s="234" t="s">
        <v>144</v>
      </c>
      <c r="E123" s="239" t="s">
        <v>34</v>
      </c>
      <c r="F123" s="240" t="s">
        <v>200</v>
      </c>
      <c r="G123" s="238"/>
      <c r="H123" s="239" t="s">
        <v>34</v>
      </c>
      <c r="I123" s="241"/>
      <c r="J123" s="238"/>
      <c r="K123" s="238"/>
      <c r="L123" s="242"/>
      <c r="M123" s="243"/>
      <c r="N123" s="244"/>
      <c r="O123" s="244"/>
      <c r="P123" s="244"/>
      <c r="Q123" s="244"/>
      <c r="R123" s="244"/>
      <c r="S123" s="244"/>
      <c r="T123" s="245"/>
      <c r="AT123" s="246" t="s">
        <v>144</v>
      </c>
      <c r="AU123" s="246" t="s">
        <v>23</v>
      </c>
      <c r="AV123" s="11" t="s">
        <v>86</v>
      </c>
      <c r="AW123" s="11" t="s">
        <v>41</v>
      </c>
      <c r="AX123" s="11" t="s">
        <v>78</v>
      </c>
      <c r="AY123" s="246" t="s">
        <v>133</v>
      </c>
    </row>
    <row r="124" s="12" customFormat="1">
      <c r="B124" s="247"/>
      <c r="C124" s="248"/>
      <c r="D124" s="234" t="s">
        <v>144</v>
      </c>
      <c r="E124" s="249" t="s">
        <v>34</v>
      </c>
      <c r="F124" s="250" t="s">
        <v>163</v>
      </c>
      <c r="G124" s="248"/>
      <c r="H124" s="251">
        <v>5</v>
      </c>
      <c r="I124" s="252"/>
      <c r="J124" s="248"/>
      <c r="K124" s="248"/>
      <c r="L124" s="253"/>
      <c r="M124" s="254"/>
      <c r="N124" s="255"/>
      <c r="O124" s="255"/>
      <c r="P124" s="255"/>
      <c r="Q124" s="255"/>
      <c r="R124" s="255"/>
      <c r="S124" s="255"/>
      <c r="T124" s="256"/>
      <c r="AT124" s="257" t="s">
        <v>144</v>
      </c>
      <c r="AU124" s="257" t="s">
        <v>23</v>
      </c>
      <c r="AV124" s="12" t="s">
        <v>23</v>
      </c>
      <c r="AW124" s="12" t="s">
        <v>41</v>
      </c>
      <c r="AX124" s="12" t="s">
        <v>78</v>
      </c>
      <c r="AY124" s="257" t="s">
        <v>133</v>
      </c>
    </row>
    <row r="125" s="11" customFormat="1">
      <c r="B125" s="237"/>
      <c r="C125" s="238"/>
      <c r="D125" s="234" t="s">
        <v>144</v>
      </c>
      <c r="E125" s="239" t="s">
        <v>34</v>
      </c>
      <c r="F125" s="240" t="s">
        <v>201</v>
      </c>
      <c r="G125" s="238"/>
      <c r="H125" s="239" t="s">
        <v>34</v>
      </c>
      <c r="I125" s="241"/>
      <c r="J125" s="238"/>
      <c r="K125" s="238"/>
      <c r="L125" s="242"/>
      <c r="M125" s="243"/>
      <c r="N125" s="244"/>
      <c r="O125" s="244"/>
      <c r="P125" s="244"/>
      <c r="Q125" s="244"/>
      <c r="R125" s="244"/>
      <c r="S125" s="244"/>
      <c r="T125" s="245"/>
      <c r="AT125" s="246" t="s">
        <v>144</v>
      </c>
      <c r="AU125" s="246" t="s">
        <v>23</v>
      </c>
      <c r="AV125" s="11" t="s">
        <v>86</v>
      </c>
      <c r="AW125" s="11" t="s">
        <v>41</v>
      </c>
      <c r="AX125" s="11" t="s">
        <v>78</v>
      </c>
      <c r="AY125" s="246" t="s">
        <v>133</v>
      </c>
    </row>
    <row r="126" s="12" customFormat="1">
      <c r="B126" s="247"/>
      <c r="C126" s="248"/>
      <c r="D126" s="234" t="s">
        <v>144</v>
      </c>
      <c r="E126" s="249" t="s">
        <v>34</v>
      </c>
      <c r="F126" s="250" t="s">
        <v>202</v>
      </c>
      <c r="G126" s="248"/>
      <c r="H126" s="251">
        <v>5</v>
      </c>
      <c r="I126" s="252"/>
      <c r="J126" s="248"/>
      <c r="K126" s="248"/>
      <c r="L126" s="253"/>
      <c r="M126" s="254"/>
      <c r="N126" s="255"/>
      <c r="O126" s="255"/>
      <c r="P126" s="255"/>
      <c r="Q126" s="255"/>
      <c r="R126" s="255"/>
      <c r="S126" s="255"/>
      <c r="T126" s="256"/>
      <c r="AT126" s="257" t="s">
        <v>144</v>
      </c>
      <c r="AU126" s="257" t="s">
        <v>23</v>
      </c>
      <c r="AV126" s="12" t="s">
        <v>23</v>
      </c>
      <c r="AW126" s="12" t="s">
        <v>41</v>
      </c>
      <c r="AX126" s="12" t="s">
        <v>78</v>
      </c>
      <c r="AY126" s="257" t="s">
        <v>133</v>
      </c>
    </row>
    <row r="127" s="12" customFormat="1">
      <c r="B127" s="247"/>
      <c r="C127" s="248"/>
      <c r="D127" s="234" t="s">
        <v>144</v>
      </c>
      <c r="E127" s="249" t="s">
        <v>34</v>
      </c>
      <c r="F127" s="250" t="s">
        <v>203</v>
      </c>
      <c r="G127" s="248"/>
      <c r="H127" s="251">
        <v>1.6000000000000001</v>
      </c>
      <c r="I127" s="252"/>
      <c r="J127" s="248"/>
      <c r="K127" s="248"/>
      <c r="L127" s="253"/>
      <c r="M127" s="254"/>
      <c r="N127" s="255"/>
      <c r="O127" s="255"/>
      <c r="P127" s="255"/>
      <c r="Q127" s="255"/>
      <c r="R127" s="255"/>
      <c r="S127" s="255"/>
      <c r="T127" s="256"/>
      <c r="AT127" s="257" t="s">
        <v>144</v>
      </c>
      <c r="AU127" s="257" t="s">
        <v>23</v>
      </c>
      <c r="AV127" s="12" t="s">
        <v>23</v>
      </c>
      <c r="AW127" s="12" t="s">
        <v>41</v>
      </c>
      <c r="AX127" s="12" t="s">
        <v>78</v>
      </c>
      <c r="AY127" s="257" t="s">
        <v>133</v>
      </c>
    </row>
    <row r="128" s="13" customFormat="1">
      <c r="B128" s="258"/>
      <c r="C128" s="259"/>
      <c r="D128" s="234" t="s">
        <v>144</v>
      </c>
      <c r="E128" s="260" t="s">
        <v>34</v>
      </c>
      <c r="F128" s="261" t="s">
        <v>156</v>
      </c>
      <c r="G128" s="259"/>
      <c r="H128" s="262">
        <v>11.6</v>
      </c>
      <c r="I128" s="263"/>
      <c r="J128" s="259"/>
      <c r="K128" s="259"/>
      <c r="L128" s="264"/>
      <c r="M128" s="265"/>
      <c r="N128" s="266"/>
      <c r="O128" s="266"/>
      <c r="P128" s="266"/>
      <c r="Q128" s="266"/>
      <c r="R128" s="266"/>
      <c r="S128" s="266"/>
      <c r="T128" s="267"/>
      <c r="AT128" s="268" t="s">
        <v>144</v>
      </c>
      <c r="AU128" s="268" t="s">
        <v>23</v>
      </c>
      <c r="AV128" s="13" t="s">
        <v>140</v>
      </c>
      <c r="AW128" s="13" t="s">
        <v>41</v>
      </c>
      <c r="AX128" s="13" t="s">
        <v>86</v>
      </c>
      <c r="AY128" s="268" t="s">
        <v>133</v>
      </c>
    </row>
    <row r="129" s="1" customFormat="1" ht="16.5" customHeight="1">
      <c r="B129" s="46"/>
      <c r="C129" s="222" t="s">
        <v>204</v>
      </c>
      <c r="D129" s="222" t="s">
        <v>135</v>
      </c>
      <c r="E129" s="223" t="s">
        <v>205</v>
      </c>
      <c r="F129" s="224" t="s">
        <v>206</v>
      </c>
      <c r="G129" s="225" t="s">
        <v>159</v>
      </c>
      <c r="H129" s="226">
        <v>15.4</v>
      </c>
      <c r="I129" s="227"/>
      <c r="J129" s="228">
        <f>ROUND(I129*H129,2)</f>
        <v>0</v>
      </c>
      <c r="K129" s="224" t="s">
        <v>207</v>
      </c>
      <c r="L129" s="72"/>
      <c r="M129" s="229" t="s">
        <v>34</v>
      </c>
      <c r="N129" s="230" t="s">
        <v>49</v>
      </c>
      <c r="O129" s="47"/>
      <c r="P129" s="231">
        <f>O129*H129</f>
        <v>0</v>
      </c>
      <c r="Q129" s="231">
        <v>0</v>
      </c>
      <c r="R129" s="231">
        <f>Q129*H129</f>
        <v>0</v>
      </c>
      <c r="S129" s="231">
        <v>0</v>
      </c>
      <c r="T129" s="232">
        <f>S129*H129</f>
        <v>0</v>
      </c>
      <c r="AR129" s="23" t="s">
        <v>140</v>
      </c>
      <c r="AT129" s="23" t="s">
        <v>135</v>
      </c>
      <c r="AU129" s="23" t="s">
        <v>23</v>
      </c>
      <c r="AY129" s="23" t="s">
        <v>133</v>
      </c>
      <c r="BE129" s="233">
        <f>IF(N129="základní",J129,0)</f>
        <v>0</v>
      </c>
      <c r="BF129" s="233">
        <f>IF(N129="snížená",J129,0)</f>
        <v>0</v>
      </c>
      <c r="BG129" s="233">
        <f>IF(N129="zákl. přenesená",J129,0)</f>
        <v>0</v>
      </c>
      <c r="BH129" s="233">
        <f>IF(N129="sníž. přenesená",J129,0)</f>
        <v>0</v>
      </c>
      <c r="BI129" s="233">
        <f>IF(N129="nulová",J129,0)</f>
        <v>0</v>
      </c>
      <c r="BJ129" s="23" t="s">
        <v>86</v>
      </c>
      <c r="BK129" s="233">
        <f>ROUND(I129*H129,2)</f>
        <v>0</v>
      </c>
      <c r="BL129" s="23" t="s">
        <v>140</v>
      </c>
      <c r="BM129" s="23" t="s">
        <v>208</v>
      </c>
    </row>
    <row r="130" s="12" customFormat="1">
      <c r="B130" s="247"/>
      <c r="C130" s="248"/>
      <c r="D130" s="234" t="s">
        <v>144</v>
      </c>
      <c r="E130" s="249" t="s">
        <v>34</v>
      </c>
      <c r="F130" s="250" t="s">
        <v>209</v>
      </c>
      <c r="G130" s="248"/>
      <c r="H130" s="251">
        <v>9</v>
      </c>
      <c r="I130" s="252"/>
      <c r="J130" s="248"/>
      <c r="K130" s="248"/>
      <c r="L130" s="253"/>
      <c r="M130" s="254"/>
      <c r="N130" s="255"/>
      <c r="O130" s="255"/>
      <c r="P130" s="255"/>
      <c r="Q130" s="255"/>
      <c r="R130" s="255"/>
      <c r="S130" s="255"/>
      <c r="T130" s="256"/>
      <c r="AT130" s="257" t="s">
        <v>144</v>
      </c>
      <c r="AU130" s="257" t="s">
        <v>23</v>
      </c>
      <c r="AV130" s="12" t="s">
        <v>23</v>
      </c>
      <c r="AW130" s="12" t="s">
        <v>41</v>
      </c>
      <c r="AX130" s="12" t="s">
        <v>78</v>
      </c>
      <c r="AY130" s="257" t="s">
        <v>133</v>
      </c>
    </row>
    <row r="131" s="12" customFormat="1">
      <c r="B131" s="247"/>
      <c r="C131" s="248"/>
      <c r="D131" s="234" t="s">
        <v>144</v>
      </c>
      <c r="E131" s="249" t="s">
        <v>34</v>
      </c>
      <c r="F131" s="250" t="s">
        <v>210</v>
      </c>
      <c r="G131" s="248"/>
      <c r="H131" s="251">
        <v>6.4000000000000004</v>
      </c>
      <c r="I131" s="252"/>
      <c r="J131" s="248"/>
      <c r="K131" s="248"/>
      <c r="L131" s="253"/>
      <c r="M131" s="254"/>
      <c r="N131" s="255"/>
      <c r="O131" s="255"/>
      <c r="P131" s="255"/>
      <c r="Q131" s="255"/>
      <c r="R131" s="255"/>
      <c r="S131" s="255"/>
      <c r="T131" s="256"/>
      <c r="AT131" s="257" t="s">
        <v>144</v>
      </c>
      <c r="AU131" s="257" t="s">
        <v>23</v>
      </c>
      <c r="AV131" s="12" t="s">
        <v>23</v>
      </c>
      <c r="AW131" s="12" t="s">
        <v>41</v>
      </c>
      <c r="AX131" s="12" t="s">
        <v>78</v>
      </c>
      <c r="AY131" s="257" t="s">
        <v>133</v>
      </c>
    </row>
    <row r="132" s="13" customFormat="1">
      <c r="B132" s="258"/>
      <c r="C132" s="259"/>
      <c r="D132" s="234" t="s">
        <v>144</v>
      </c>
      <c r="E132" s="260" t="s">
        <v>34</v>
      </c>
      <c r="F132" s="261" t="s">
        <v>156</v>
      </c>
      <c r="G132" s="259"/>
      <c r="H132" s="262">
        <v>15.4</v>
      </c>
      <c r="I132" s="263"/>
      <c r="J132" s="259"/>
      <c r="K132" s="259"/>
      <c r="L132" s="264"/>
      <c r="M132" s="265"/>
      <c r="N132" s="266"/>
      <c r="O132" s="266"/>
      <c r="P132" s="266"/>
      <c r="Q132" s="266"/>
      <c r="R132" s="266"/>
      <c r="S132" s="266"/>
      <c r="T132" s="267"/>
      <c r="AT132" s="268" t="s">
        <v>144</v>
      </c>
      <c r="AU132" s="268" t="s">
        <v>23</v>
      </c>
      <c r="AV132" s="13" t="s">
        <v>140</v>
      </c>
      <c r="AW132" s="13" t="s">
        <v>41</v>
      </c>
      <c r="AX132" s="13" t="s">
        <v>86</v>
      </c>
      <c r="AY132" s="268" t="s">
        <v>133</v>
      </c>
    </row>
    <row r="133" s="1" customFormat="1" ht="51" customHeight="1">
      <c r="B133" s="46"/>
      <c r="C133" s="222" t="s">
        <v>211</v>
      </c>
      <c r="D133" s="222" t="s">
        <v>135</v>
      </c>
      <c r="E133" s="223" t="s">
        <v>212</v>
      </c>
      <c r="F133" s="224" t="s">
        <v>213</v>
      </c>
      <c r="G133" s="225" t="s">
        <v>159</v>
      </c>
      <c r="H133" s="226">
        <v>9</v>
      </c>
      <c r="I133" s="227"/>
      <c r="J133" s="228">
        <f>ROUND(I133*H133,2)</f>
        <v>0</v>
      </c>
      <c r="K133" s="224" t="s">
        <v>139</v>
      </c>
      <c r="L133" s="72"/>
      <c r="M133" s="229" t="s">
        <v>34</v>
      </c>
      <c r="N133" s="230" t="s">
        <v>49</v>
      </c>
      <c r="O133" s="47"/>
      <c r="P133" s="231">
        <f>O133*H133</f>
        <v>0</v>
      </c>
      <c r="Q133" s="231">
        <v>0</v>
      </c>
      <c r="R133" s="231">
        <f>Q133*H133</f>
        <v>0</v>
      </c>
      <c r="S133" s="231">
        <v>0</v>
      </c>
      <c r="T133" s="232">
        <f>S133*H133</f>
        <v>0</v>
      </c>
      <c r="AR133" s="23" t="s">
        <v>140</v>
      </c>
      <c r="AT133" s="23" t="s">
        <v>135</v>
      </c>
      <c r="AU133" s="23" t="s">
        <v>23</v>
      </c>
      <c r="AY133" s="23" t="s">
        <v>133</v>
      </c>
      <c r="BE133" s="233">
        <f>IF(N133="základní",J133,0)</f>
        <v>0</v>
      </c>
      <c r="BF133" s="233">
        <f>IF(N133="snížená",J133,0)</f>
        <v>0</v>
      </c>
      <c r="BG133" s="233">
        <f>IF(N133="zákl. přenesená",J133,0)</f>
        <v>0</v>
      </c>
      <c r="BH133" s="233">
        <f>IF(N133="sníž. přenesená",J133,0)</f>
        <v>0</v>
      </c>
      <c r="BI133" s="233">
        <f>IF(N133="nulová",J133,0)</f>
        <v>0</v>
      </c>
      <c r="BJ133" s="23" t="s">
        <v>86</v>
      </c>
      <c r="BK133" s="233">
        <f>ROUND(I133*H133,2)</f>
        <v>0</v>
      </c>
      <c r="BL133" s="23" t="s">
        <v>140</v>
      </c>
      <c r="BM133" s="23" t="s">
        <v>214</v>
      </c>
    </row>
    <row r="134" s="1" customFormat="1">
      <c r="B134" s="46"/>
      <c r="C134" s="74"/>
      <c r="D134" s="234" t="s">
        <v>142</v>
      </c>
      <c r="E134" s="74"/>
      <c r="F134" s="235" t="s">
        <v>215</v>
      </c>
      <c r="G134" s="74"/>
      <c r="H134" s="74"/>
      <c r="I134" s="192"/>
      <c r="J134" s="74"/>
      <c r="K134" s="74"/>
      <c r="L134" s="72"/>
      <c r="M134" s="236"/>
      <c r="N134" s="47"/>
      <c r="O134" s="47"/>
      <c r="P134" s="47"/>
      <c r="Q134" s="47"/>
      <c r="R134" s="47"/>
      <c r="S134" s="47"/>
      <c r="T134" s="95"/>
      <c r="AT134" s="23" t="s">
        <v>142</v>
      </c>
      <c r="AU134" s="23" t="s">
        <v>23</v>
      </c>
    </row>
    <row r="135" s="12" customFormat="1">
      <c r="B135" s="247"/>
      <c r="C135" s="248"/>
      <c r="D135" s="234" t="s">
        <v>144</v>
      </c>
      <c r="E135" s="249" t="s">
        <v>34</v>
      </c>
      <c r="F135" s="250" t="s">
        <v>216</v>
      </c>
      <c r="G135" s="248"/>
      <c r="H135" s="251">
        <v>9</v>
      </c>
      <c r="I135" s="252"/>
      <c r="J135" s="248"/>
      <c r="K135" s="248"/>
      <c r="L135" s="253"/>
      <c r="M135" s="254"/>
      <c r="N135" s="255"/>
      <c r="O135" s="255"/>
      <c r="P135" s="255"/>
      <c r="Q135" s="255"/>
      <c r="R135" s="255"/>
      <c r="S135" s="255"/>
      <c r="T135" s="256"/>
      <c r="AT135" s="257" t="s">
        <v>144</v>
      </c>
      <c r="AU135" s="257" t="s">
        <v>23</v>
      </c>
      <c r="AV135" s="12" t="s">
        <v>23</v>
      </c>
      <c r="AW135" s="12" t="s">
        <v>41</v>
      </c>
      <c r="AX135" s="12" t="s">
        <v>78</v>
      </c>
      <c r="AY135" s="257" t="s">
        <v>133</v>
      </c>
    </row>
    <row r="136" s="1" customFormat="1" ht="16.5" customHeight="1">
      <c r="B136" s="46"/>
      <c r="C136" s="222" t="s">
        <v>217</v>
      </c>
      <c r="D136" s="222" t="s">
        <v>135</v>
      </c>
      <c r="E136" s="223" t="s">
        <v>218</v>
      </c>
      <c r="F136" s="224" t="s">
        <v>219</v>
      </c>
      <c r="G136" s="225" t="s">
        <v>159</v>
      </c>
      <c r="H136" s="226">
        <v>32.5</v>
      </c>
      <c r="I136" s="227"/>
      <c r="J136" s="228">
        <f>ROUND(I136*H136,2)</f>
        <v>0</v>
      </c>
      <c r="K136" s="224" t="s">
        <v>172</v>
      </c>
      <c r="L136" s="72"/>
      <c r="M136" s="229" t="s">
        <v>34</v>
      </c>
      <c r="N136" s="230" t="s">
        <v>49</v>
      </c>
      <c r="O136" s="47"/>
      <c r="P136" s="231">
        <f>O136*H136</f>
        <v>0</v>
      </c>
      <c r="Q136" s="231">
        <v>0</v>
      </c>
      <c r="R136" s="231">
        <f>Q136*H136</f>
        <v>0</v>
      </c>
      <c r="S136" s="231">
        <v>0</v>
      </c>
      <c r="T136" s="232">
        <f>S136*H136</f>
        <v>0</v>
      </c>
      <c r="AR136" s="23" t="s">
        <v>140</v>
      </c>
      <c r="AT136" s="23" t="s">
        <v>135</v>
      </c>
      <c r="AU136" s="23" t="s">
        <v>23</v>
      </c>
      <c r="AY136" s="23" t="s">
        <v>133</v>
      </c>
      <c r="BE136" s="233">
        <f>IF(N136="základní",J136,0)</f>
        <v>0</v>
      </c>
      <c r="BF136" s="233">
        <f>IF(N136="snížená",J136,0)</f>
        <v>0</v>
      </c>
      <c r="BG136" s="233">
        <f>IF(N136="zákl. přenesená",J136,0)</f>
        <v>0</v>
      </c>
      <c r="BH136" s="233">
        <f>IF(N136="sníž. přenesená",J136,0)</f>
        <v>0</v>
      </c>
      <c r="BI136" s="233">
        <f>IF(N136="nulová",J136,0)</f>
        <v>0</v>
      </c>
      <c r="BJ136" s="23" t="s">
        <v>86</v>
      </c>
      <c r="BK136" s="233">
        <f>ROUND(I136*H136,2)</f>
        <v>0</v>
      </c>
      <c r="BL136" s="23" t="s">
        <v>140</v>
      </c>
      <c r="BM136" s="23" t="s">
        <v>220</v>
      </c>
    </row>
    <row r="137" s="1" customFormat="1">
      <c r="B137" s="46"/>
      <c r="C137" s="74"/>
      <c r="D137" s="234" t="s">
        <v>142</v>
      </c>
      <c r="E137" s="74"/>
      <c r="F137" s="235" t="s">
        <v>221</v>
      </c>
      <c r="G137" s="74"/>
      <c r="H137" s="74"/>
      <c r="I137" s="192"/>
      <c r="J137" s="74"/>
      <c r="K137" s="74"/>
      <c r="L137" s="72"/>
      <c r="M137" s="236"/>
      <c r="N137" s="47"/>
      <c r="O137" s="47"/>
      <c r="P137" s="47"/>
      <c r="Q137" s="47"/>
      <c r="R137" s="47"/>
      <c r="S137" s="47"/>
      <c r="T137" s="95"/>
      <c r="AT137" s="23" t="s">
        <v>142</v>
      </c>
      <c r="AU137" s="23" t="s">
        <v>23</v>
      </c>
    </row>
    <row r="138" s="12" customFormat="1">
      <c r="B138" s="247"/>
      <c r="C138" s="248"/>
      <c r="D138" s="234" t="s">
        <v>144</v>
      </c>
      <c r="E138" s="249" t="s">
        <v>34</v>
      </c>
      <c r="F138" s="250" t="s">
        <v>140</v>
      </c>
      <c r="G138" s="248"/>
      <c r="H138" s="251">
        <v>4</v>
      </c>
      <c r="I138" s="252"/>
      <c r="J138" s="248"/>
      <c r="K138" s="248"/>
      <c r="L138" s="253"/>
      <c r="M138" s="254"/>
      <c r="N138" s="255"/>
      <c r="O138" s="255"/>
      <c r="P138" s="255"/>
      <c r="Q138" s="255"/>
      <c r="R138" s="255"/>
      <c r="S138" s="255"/>
      <c r="T138" s="256"/>
      <c r="AT138" s="257" t="s">
        <v>144</v>
      </c>
      <c r="AU138" s="257" t="s">
        <v>23</v>
      </c>
      <c r="AV138" s="12" t="s">
        <v>23</v>
      </c>
      <c r="AW138" s="12" t="s">
        <v>41</v>
      </c>
      <c r="AX138" s="12" t="s">
        <v>78</v>
      </c>
      <c r="AY138" s="257" t="s">
        <v>133</v>
      </c>
    </row>
    <row r="139" s="12" customFormat="1">
      <c r="B139" s="247"/>
      <c r="C139" s="248"/>
      <c r="D139" s="234" t="s">
        <v>144</v>
      </c>
      <c r="E139" s="249" t="s">
        <v>34</v>
      </c>
      <c r="F139" s="250" t="s">
        <v>222</v>
      </c>
      <c r="G139" s="248"/>
      <c r="H139" s="251">
        <v>28.5</v>
      </c>
      <c r="I139" s="252"/>
      <c r="J139" s="248"/>
      <c r="K139" s="248"/>
      <c r="L139" s="253"/>
      <c r="M139" s="254"/>
      <c r="N139" s="255"/>
      <c r="O139" s="255"/>
      <c r="P139" s="255"/>
      <c r="Q139" s="255"/>
      <c r="R139" s="255"/>
      <c r="S139" s="255"/>
      <c r="T139" s="256"/>
      <c r="AT139" s="257" t="s">
        <v>144</v>
      </c>
      <c r="AU139" s="257" t="s">
        <v>23</v>
      </c>
      <c r="AV139" s="12" t="s">
        <v>23</v>
      </c>
      <c r="AW139" s="12" t="s">
        <v>41</v>
      </c>
      <c r="AX139" s="12" t="s">
        <v>78</v>
      </c>
      <c r="AY139" s="257" t="s">
        <v>133</v>
      </c>
    </row>
    <row r="140" s="13" customFormat="1">
      <c r="B140" s="258"/>
      <c r="C140" s="259"/>
      <c r="D140" s="234" t="s">
        <v>144</v>
      </c>
      <c r="E140" s="260" t="s">
        <v>34</v>
      </c>
      <c r="F140" s="261" t="s">
        <v>156</v>
      </c>
      <c r="G140" s="259"/>
      <c r="H140" s="262">
        <v>32.5</v>
      </c>
      <c r="I140" s="263"/>
      <c r="J140" s="259"/>
      <c r="K140" s="259"/>
      <c r="L140" s="264"/>
      <c r="M140" s="265"/>
      <c r="N140" s="266"/>
      <c r="O140" s="266"/>
      <c r="P140" s="266"/>
      <c r="Q140" s="266"/>
      <c r="R140" s="266"/>
      <c r="S140" s="266"/>
      <c r="T140" s="267"/>
      <c r="AT140" s="268" t="s">
        <v>144</v>
      </c>
      <c r="AU140" s="268" t="s">
        <v>23</v>
      </c>
      <c r="AV140" s="13" t="s">
        <v>140</v>
      </c>
      <c r="AW140" s="13" t="s">
        <v>41</v>
      </c>
      <c r="AX140" s="13" t="s">
        <v>86</v>
      </c>
      <c r="AY140" s="268" t="s">
        <v>133</v>
      </c>
    </row>
    <row r="141" s="1" customFormat="1" ht="16.5" customHeight="1">
      <c r="B141" s="46"/>
      <c r="C141" s="222" t="s">
        <v>223</v>
      </c>
      <c r="D141" s="222" t="s">
        <v>135</v>
      </c>
      <c r="E141" s="223" t="s">
        <v>224</v>
      </c>
      <c r="F141" s="224" t="s">
        <v>225</v>
      </c>
      <c r="G141" s="225" t="s">
        <v>226</v>
      </c>
      <c r="H141" s="226">
        <v>20.879999999999999</v>
      </c>
      <c r="I141" s="227"/>
      <c r="J141" s="228">
        <f>ROUND(I141*H141,2)</f>
        <v>0</v>
      </c>
      <c r="K141" s="224" t="s">
        <v>139</v>
      </c>
      <c r="L141" s="72"/>
      <c r="M141" s="229" t="s">
        <v>34</v>
      </c>
      <c r="N141" s="230" t="s">
        <v>49</v>
      </c>
      <c r="O141" s="47"/>
      <c r="P141" s="231">
        <f>O141*H141</f>
        <v>0</v>
      </c>
      <c r="Q141" s="231">
        <v>0</v>
      </c>
      <c r="R141" s="231">
        <f>Q141*H141</f>
        <v>0</v>
      </c>
      <c r="S141" s="231">
        <v>0</v>
      </c>
      <c r="T141" s="232">
        <f>S141*H141</f>
        <v>0</v>
      </c>
      <c r="AR141" s="23" t="s">
        <v>140</v>
      </c>
      <c r="AT141" s="23" t="s">
        <v>135</v>
      </c>
      <c r="AU141" s="23" t="s">
        <v>23</v>
      </c>
      <c r="AY141" s="23" t="s">
        <v>133</v>
      </c>
      <c r="BE141" s="233">
        <f>IF(N141="základní",J141,0)</f>
        <v>0</v>
      </c>
      <c r="BF141" s="233">
        <f>IF(N141="snížená",J141,0)</f>
        <v>0</v>
      </c>
      <c r="BG141" s="233">
        <f>IF(N141="zákl. přenesená",J141,0)</f>
        <v>0</v>
      </c>
      <c r="BH141" s="233">
        <f>IF(N141="sníž. přenesená",J141,0)</f>
        <v>0</v>
      </c>
      <c r="BI141" s="233">
        <f>IF(N141="nulová",J141,0)</f>
        <v>0</v>
      </c>
      <c r="BJ141" s="23" t="s">
        <v>86</v>
      </c>
      <c r="BK141" s="233">
        <f>ROUND(I141*H141,2)</f>
        <v>0</v>
      </c>
      <c r="BL141" s="23" t="s">
        <v>140</v>
      </c>
      <c r="BM141" s="23" t="s">
        <v>227</v>
      </c>
    </row>
    <row r="142" s="1" customFormat="1">
      <c r="B142" s="46"/>
      <c r="C142" s="74"/>
      <c r="D142" s="234" t="s">
        <v>142</v>
      </c>
      <c r="E142" s="74"/>
      <c r="F142" s="235" t="s">
        <v>228</v>
      </c>
      <c r="G142" s="74"/>
      <c r="H142" s="74"/>
      <c r="I142" s="192"/>
      <c r="J142" s="74"/>
      <c r="K142" s="74"/>
      <c r="L142" s="72"/>
      <c r="M142" s="236"/>
      <c r="N142" s="47"/>
      <c r="O142" s="47"/>
      <c r="P142" s="47"/>
      <c r="Q142" s="47"/>
      <c r="R142" s="47"/>
      <c r="S142" s="47"/>
      <c r="T142" s="95"/>
      <c r="AT142" s="23" t="s">
        <v>142</v>
      </c>
      <c r="AU142" s="23" t="s">
        <v>23</v>
      </c>
    </row>
    <row r="143" s="12" customFormat="1">
      <c r="B143" s="247"/>
      <c r="C143" s="248"/>
      <c r="D143" s="234" t="s">
        <v>144</v>
      </c>
      <c r="E143" s="249" t="s">
        <v>34</v>
      </c>
      <c r="F143" s="250" t="s">
        <v>229</v>
      </c>
      <c r="G143" s="248"/>
      <c r="H143" s="251">
        <v>20.879999999999999</v>
      </c>
      <c r="I143" s="252"/>
      <c r="J143" s="248"/>
      <c r="K143" s="248"/>
      <c r="L143" s="253"/>
      <c r="M143" s="254"/>
      <c r="N143" s="255"/>
      <c r="O143" s="255"/>
      <c r="P143" s="255"/>
      <c r="Q143" s="255"/>
      <c r="R143" s="255"/>
      <c r="S143" s="255"/>
      <c r="T143" s="256"/>
      <c r="AT143" s="257" t="s">
        <v>144</v>
      </c>
      <c r="AU143" s="257" t="s">
        <v>23</v>
      </c>
      <c r="AV143" s="12" t="s">
        <v>23</v>
      </c>
      <c r="AW143" s="12" t="s">
        <v>41</v>
      </c>
      <c r="AX143" s="12" t="s">
        <v>78</v>
      </c>
      <c r="AY143" s="257" t="s">
        <v>133</v>
      </c>
    </row>
    <row r="144" s="1" customFormat="1" ht="38.25" customHeight="1">
      <c r="B144" s="46"/>
      <c r="C144" s="222" t="s">
        <v>10</v>
      </c>
      <c r="D144" s="222" t="s">
        <v>135</v>
      </c>
      <c r="E144" s="223" t="s">
        <v>230</v>
      </c>
      <c r="F144" s="224" t="s">
        <v>231</v>
      </c>
      <c r="G144" s="225" t="s">
        <v>138</v>
      </c>
      <c r="H144" s="226">
        <v>32</v>
      </c>
      <c r="I144" s="227"/>
      <c r="J144" s="228">
        <f>ROUND(I144*H144,2)</f>
        <v>0</v>
      </c>
      <c r="K144" s="224" t="s">
        <v>232</v>
      </c>
      <c r="L144" s="72"/>
      <c r="M144" s="229" t="s">
        <v>34</v>
      </c>
      <c r="N144" s="230" t="s">
        <v>49</v>
      </c>
      <c r="O144" s="47"/>
      <c r="P144" s="231">
        <f>O144*H144</f>
        <v>0</v>
      </c>
      <c r="Q144" s="231">
        <v>0</v>
      </c>
      <c r="R144" s="231">
        <f>Q144*H144</f>
        <v>0</v>
      </c>
      <c r="S144" s="231">
        <v>0</v>
      </c>
      <c r="T144" s="232">
        <f>S144*H144</f>
        <v>0</v>
      </c>
      <c r="AR144" s="23" t="s">
        <v>140</v>
      </c>
      <c r="AT144" s="23" t="s">
        <v>135</v>
      </c>
      <c r="AU144" s="23" t="s">
        <v>23</v>
      </c>
      <c r="AY144" s="23" t="s">
        <v>133</v>
      </c>
      <c r="BE144" s="233">
        <f>IF(N144="základní",J144,0)</f>
        <v>0</v>
      </c>
      <c r="BF144" s="233">
        <f>IF(N144="snížená",J144,0)</f>
        <v>0</v>
      </c>
      <c r="BG144" s="233">
        <f>IF(N144="zákl. přenesená",J144,0)</f>
        <v>0</v>
      </c>
      <c r="BH144" s="233">
        <f>IF(N144="sníž. přenesená",J144,0)</f>
        <v>0</v>
      </c>
      <c r="BI144" s="233">
        <f>IF(N144="nulová",J144,0)</f>
        <v>0</v>
      </c>
      <c r="BJ144" s="23" t="s">
        <v>86</v>
      </c>
      <c r="BK144" s="233">
        <f>ROUND(I144*H144,2)</f>
        <v>0</v>
      </c>
      <c r="BL144" s="23" t="s">
        <v>140</v>
      </c>
      <c r="BM144" s="23" t="s">
        <v>233</v>
      </c>
    </row>
    <row r="145" s="12" customFormat="1">
      <c r="B145" s="247"/>
      <c r="C145" s="248"/>
      <c r="D145" s="234" t="s">
        <v>144</v>
      </c>
      <c r="E145" s="249" t="s">
        <v>34</v>
      </c>
      <c r="F145" s="250" t="s">
        <v>234</v>
      </c>
      <c r="G145" s="248"/>
      <c r="H145" s="251">
        <v>32</v>
      </c>
      <c r="I145" s="252"/>
      <c r="J145" s="248"/>
      <c r="K145" s="248"/>
      <c r="L145" s="253"/>
      <c r="M145" s="254"/>
      <c r="N145" s="255"/>
      <c r="O145" s="255"/>
      <c r="P145" s="255"/>
      <c r="Q145" s="255"/>
      <c r="R145" s="255"/>
      <c r="S145" s="255"/>
      <c r="T145" s="256"/>
      <c r="AT145" s="257" t="s">
        <v>144</v>
      </c>
      <c r="AU145" s="257" t="s">
        <v>23</v>
      </c>
      <c r="AV145" s="12" t="s">
        <v>23</v>
      </c>
      <c r="AW145" s="12" t="s">
        <v>41</v>
      </c>
      <c r="AX145" s="12" t="s">
        <v>78</v>
      </c>
      <c r="AY145" s="257" t="s">
        <v>133</v>
      </c>
    </row>
    <row r="146" s="13" customFormat="1">
      <c r="B146" s="258"/>
      <c r="C146" s="259"/>
      <c r="D146" s="234" t="s">
        <v>144</v>
      </c>
      <c r="E146" s="260" t="s">
        <v>34</v>
      </c>
      <c r="F146" s="261" t="s">
        <v>156</v>
      </c>
      <c r="G146" s="259"/>
      <c r="H146" s="262">
        <v>32</v>
      </c>
      <c r="I146" s="263"/>
      <c r="J146" s="259"/>
      <c r="K146" s="259"/>
      <c r="L146" s="264"/>
      <c r="M146" s="265"/>
      <c r="N146" s="266"/>
      <c r="O146" s="266"/>
      <c r="P146" s="266"/>
      <c r="Q146" s="266"/>
      <c r="R146" s="266"/>
      <c r="S146" s="266"/>
      <c r="T146" s="267"/>
      <c r="AT146" s="268" t="s">
        <v>144</v>
      </c>
      <c r="AU146" s="268" t="s">
        <v>23</v>
      </c>
      <c r="AV146" s="13" t="s">
        <v>140</v>
      </c>
      <c r="AW146" s="13" t="s">
        <v>41</v>
      </c>
      <c r="AX146" s="13" t="s">
        <v>86</v>
      </c>
      <c r="AY146" s="268" t="s">
        <v>133</v>
      </c>
    </row>
    <row r="147" s="1" customFormat="1" ht="25.5" customHeight="1">
      <c r="B147" s="46"/>
      <c r="C147" s="222" t="s">
        <v>235</v>
      </c>
      <c r="D147" s="222" t="s">
        <v>135</v>
      </c>
      <c r="E147" s="223" t="s">
        <v>236</v>
      </c>
      <c r="F147" s="224" t="s">
        <v>237</v>
      </c>
      <c r="G147" s="225" t="s">
        <v>138</v>
      </c>
      <c r="H147" s="226">
        <v>32</v>
      </c>
      <c r="I147" s="227"/>
      <c r="J147" s="228">
        <f>ROUND(I147*H147,2)</f>
        <v>0</v>
      </c>
      <c r="K147" s="224" t="s">
        <v>238</v>
      </c>
      <c r="L147" s="72"/>
      <c r="M147" s="229" t="s">
        <v>34</v>
      </c>
      <c r="N147" s="230" t="s">
        <v>49</v>
      </c>
      <c r="O147" s="47"/>
      <c r="P147" s="231">
        <f>O147*H147</f>
        <v>0</v>
      </c>
      <c r="Q147" s="231">
        <v>0</v>
      </c>
      <c r="R147" s="231">
        <f>Q147*H147</f>
        <v>0</v>
      </c>
      <c r="S147" s="231">
        <v>0</v>
      </c>
      <c r="T147" s="232">
        <f>S147*H147</f>
        <v>0</v>
      </c>
      <c r="AR147" s="23" t="s">
        <v>140</v>
      </c>
      <c r="AT147" s="23" t="s">
        <v>135</v>
      </c>
      <c r="AU147" s="23" t="s">
        <v>23</v>
      </c>
      <c r="AY147" s="23" t="s">
        <v>133</v>
      </c>
      <c r="BE147" s="233">
        <f>IF(N147="základní",J147,0)</f>
        <v>0</v>
      </c>
      <c r="BF147" s="233">
        <f>IF(N147="snížená",J147,0)</f>
        <v>0</v>
      </c>
      <c r="BG147" s="233">
        <f>IF(N147="zákl. přenesená",J147,0)</f>
        <v>0</v>
      </c>
      <c r="BH147" s="233">
        <f>IF(N147="sníž. přenesená",J147,0)</f>
        <v>0</v>
      </c>
      <c r="BI147" s="233">
        <f>IF(N147="nulová",J147,0)</f>
        <v>0</v>
      </c>
      <c r="BJ147" s="23" t="s">
        <v>86</v>
      </c>
      <c r="BK147" s="233">
        <f>ROUND(I147*H147,2)</f>
        <v>0</v>
      </c>
      <c r="BL147" s="23" t="s">
        <v>140</v>
      </c>
      <c r="BM147" s="23" t="s">
        <v>239</v>
      </c>
    </row>
    <row r="148" s="12" customFormat="1">
      <c r="B148" s="247"/>
      <c r="C148" s="248"/>
      <c r="D148" s="234" t="s">
        <v>144</v>
      </c>
      <c r="E148" s="249" t="s">
        <v>34</v>
      </c>
      <c r="F148" s="250" t="s">
        <v>234</v>
      </c>
      <c r="G148" s="248"/>
      <c r="H148" s="251">
        <v>32</v>
      </c>
      <c r="I148" s="252"/>
      <c r="J148" s="248"/>
      <c r="K148" s="248"/>
      <c r="L148" s="253"/>
      <c r="M148" s="254"/>
      <c r="N148" s="255"/>
      <c r="O148" s="255"/>
      <c r="P148" s="255"/>
      <c r="Q148" s="255"/>
      <c r="R148" s="255"/>
      <c r="S148" s="255"/>
      <c r="T148" s="256"/>
      <c r="AT148" s="257" t="s">
        <v>144</v>
      </c>
      <c r="AU148" s="257" t="s">
        <v>23</v>
      </c>
      <c r="AV148" s="12" t="s">
        <v>23</v>
      </c>
      <c r="AW148" s="12" t="s">
        <v>41</v>
      </c>
      <c r="AX148" s="12" t="s">
        <v>78</v>
      </c>
      <c r="AY148" s="257" t="s">
        <v>133</v>
      </c>
    </row>
    <row r="149" s="13" customFormat="1">
      <c r="B149" s="258"/>
      <c r="C149" s="259"/>
      <c r="D149" s="234" t="s">
        <v>144</v>
      </c>
      <c r="E149" s="260" t="s">
        <v>34</v>
      </c>
      <c r="F149" s="261" t="s">
        <v>156</v>
      </c>
      <c r="G149" s="259"/>
      <c r="H149" s="262">
        <v>32</v>
      </c>
      <c r="I149" s="263"/>
      <c r="J149" s="259"/>
      <c r="K149" s="259"/>
      <c r="L149" s="264"/>
      <c r="M149" s="265"/>
      <c r="N149" s="266"/>
      <c r="O149" s="266"/>
      <c r="P149" s="266"/>
      <c r="Q149" s="266"/>
      <c r="R149" s="266"/>
      <c r="S149" s="266"/>
      <c r="T149" s="267"/>
      <c r="AT149" s="268" t="s">
        <v>144</v>
      </c>
      <c r="AU149" s="268" t="s">
        <v>23</v>
      </c>
      <c r="AV149" s="13" t="s">
        <v>140</v>
      </c>
      <c r="AW149" s="13" t="s">
        <v>41</v>
      </c>
      <c r="AX149" s="13" t="s">
        <v>86</v>
      </c>
      <c r="AY149" s="268" t="s">
        <v>133</v>
      </c>
    </row>
    <row r="150" s="1" customFormat="1" ht="25.5" customHeight="1">
      <c r="B150" s="46"/>
      <c r="C150" s="222" t="s">
        <v>240</v>
      </c>
      <c r="D150" s="222" t="s">
        <v>135</v>
      </c>
      <c r="E150" s="223" t="s">
        <v>241</v>
      </c>
      <c r="F150" s="224" t="s">
        <v>242</v>
      </c>
      <c r="G150" s="225" t="s">
        <v>138</v>
      </c>
      <c r="H150" s="226">
        <v>32</v>
      </c>
      <c r="I150" s="227"/>
      <c r="J150" s="228">
        <f>ROUND(I150*H150,2)</f>
        <v>0</v>
      </c>
      <c r="K150" s="224" t="s">
        <v>198</v>
      </c>
      <c r="L150" s="72"/>
      <c r="M150" s="229" t="s">
        <v>34</v>
      </c>
      <c r="N150" s="230" t="s">
        <v>49</v>
      </c>
      <c r="O150" s="47"/>
      <c r="P150" s="231">
        <f>O150*H150</f>
        <v>0</v>
      </c>
      <c r="Q150" s="231">
        <v>0</v>
      </c>
      <c r="R150" s="231">
        <f>Q150*H150</f>
        <v>0</v>
      </c>
      <c r="S150" s="231">
        <v>0</v>
      </c>
      <c r="T150" s="232">
        <f>S150*H150</f>
        <v>0</v>
      </c>
      <c r="AR150" s="23" t="s">
        <v>140</v>
      </c>
      <c r="AT150" s="23" t="s">
        <v>135</v>
      </c>
      <c r="AU150" s="23" t="s">
        <v>23</v>
      </c>
      <c r="AY150" s="23" t="s">
        <v>133</v>
      </c>
      <c r="BE150" s="233">
        <f>IF(N150="základní",J150,0)</f>
        <v>0</v>
      </c>
      <c r="BF150" s="233">
        <f>IF(N150="snížená",J150,0)</f>
        <v>0</v>
      </c>
      <c r="BG150" s="233">
        <f>IF(N150="zákl. přenesená",J150,0)</f>
        <v>0</v>
      </c>
      <c r="BH150" s="233">
        <f>IF(N150="sníž. přenesená",J150,0)</f>
        <v>0</v>
      </c>
      <c r="BI150" s="233">
        <f>IF(N150="nulová",J150,0)</f>
        <v>0</v>
      </c>
      <c r="BJ150" s="23" t="s">
        <v>86</v>
      </c>
      <c r="BK150" s="233">
        <f>ROUND(I150*H150,2)</f>
        <v>0</v>
      </c>
      <c r="BL150" s="23" t="s">
        <v>140</v>
      </c>
      <c r="BM150" s="23" t="s">
        <v>243</v>
      </c>
    </row>
    <row r="151" s="12" customFormat="1">
      <c r="B151" s="247"/>
      <c r="C151" s="248"/>
      <c r="D151" s="234" t="s">
        <v>144</v>
      </c>
      <c r="E151" s="249" t="s">
        <v>34</v>
      </c>
      <c r="F151" s="250" t="s">
        <v>234</v>
      </c>
      <c r="G151" s="248"/>
      <c r="H151" s="251">
        <v>32</v>
      </c>
      <c r="I151" s="252"/>
      <c r="J151" s="248"/>
      <c r="K151" s="248"/>
      <c r="L151" s="253"/>
      <c r="M151" s="254"/>
      <c r="N151" s="255"/>
      <c r="O151" s="255"/>
      <c r="P151" s="255"/>
      <c r="Q151" s="255"/>
      <c r="R151" s="255"/>
      <c r="S151" s="255"/>
      <c r="T151" s="256"/>
      <c r="AT151" s="257" t="s">
        <v>144</v>
      </c>
      <c r="AU151" s="257" t="s">
        <v>23</v>
      </c>
      <c r="AV151" s="12" t="s">
        <v>23</v>
      </c>
      <c r="AW151" s="12" t="s">
        <v>41</v>
      </c>
      <c r="AX151" s="12" t="s">
        <v>86</v>
      </c>
      <c r="AY151" s="257" t="s">
        <v>133</v>
      </c>
    </row>
    <row r="152" s="1" customFormat="1" ht="25.5" customHeight="1">
      <c r="B152" s="46"/>
      <c r="C152" s="222" t="s">
        <v>244</v>
      </c>
      <c r="D152" s="222" t="s">
        <v>135</v>
      </c>
      <c r="E152" s="223" t="s">
        <v>245</v>
      </c>
      <c r="F152" s="224" t="s">
        <v>246</v>
      </c>
      <c r="G152" s="225" t="s">
        <v>138</v>
      </c>
      <c r="H152" s="226">
        <v>32</v>
      </c>
      <c r="I152" s="227"/>
      <c r="J152" s="228">
        <f>ROUND(I152*H152,2)</f>
        <v>0</v>
      </c>
      <c r="K152" s="224" t="s">
        <v>238</v>
      </c>
      <c r="L152" s="72"/>
      <c r="M152" s="229" t="s">
        <v>34</v>
      </c>
      <c r="N152" s="230" t="s">
        <v>49</v>
      </c>
      <c r="O152" s="47"/>
      <c r="P152" s="231">
        <f>O152*H152</f>
        <v>0</v>
      </c>
      <c r="Q152" s="231">
        <v>0</v>
      </c>
      <c r="R152" s="231">
        <f>Q152*H152</f>
        <v>0</v>
      </c>
      <c r="S152" s="231">
        <v>0</v>
      </c>
      <c r="T152" s="232">
        <f>S152*H152</f>
        <v>0</v>
      </c>
      <c r="AR152" s="23" t="s">
        <v>140</v>
      </c>
      <c r="AT152" s="23" t="s">
        <v>135</v>
      </c>
      <c r="AU152" s="23" t="s">
        <v>23</v>
      </c>
      <c r="AY152" s="23" t="s">
        <v>133</v>
      </c>
      <c r="BE152" s="233">
        <f>IF(N152="základní",J152,0)</f>
        <v>0</v>
      </c>
      <c r="BF152" s="233">
        <f>IF(N152="snížená",J152,0)</f>
        <v>0</v>
      </c>
      <c r="BG152" s="233">
        <f>IF(N152="zákl. přenesená",J152,0)</f>
        <v>0</v>
      </c>
      <c r="BH152" s="233">
        <f>IF(N152="sníž. přenesená",J152,0)</f>
        <v>0</v>
      </c>
      <c r="BI152" s="233">
        <f>IF(N152="nulová",J152,0)</f>
        <v>0</v>
      </c>
      <c r="BJ152" s="23" t="s">
        <v>86</v>
      </c>
      <c r="BK152" s="233">
        <f>ROUND(I152*H152,2)</f>
        <v>0</v>
      </c>
      <c r="BL152" s="23" t="s">
        <v>140</v>
      </c>
      <c r="BM152" s="23" t="s">
        <v>247</v>
      </c>
    </row>
    <row r="153" s="12" customFormat="1">
      <c r="B153" s="247"/>
      <c r="C153" s="248"/>
      <c r="D153" s="234" t="s">
        <v>144</v>
      </c>
      <c r="E153" s="249" t="s">
        <v>34</v>
      </c>
      <c r="F153" s="250" t="s">
        <v>234</v>
      </c>
      <c r="G153" s="248"/>
      <c r="H153" s="251">
        <v>32</v>
      </c>
      <c r="I153" s="252"/>
      <c r="J153" s="248"/>
      <c r="K153" s="248"/>
      <c r="L153" s="253"/>
      <c r="M153" s="254"/>
      <c r="N153" s="255"/>
      <c r="O153" s="255"/>
      <c r="P153" s="255"/>
      <c r="Q153" s="255"/>
      <c r="R153" s="255"/>
      <c r="S153" s="255"/>
      <c r="T153" s="256"/>
      <c r="AT153" s="257" t="s">
        <v>144</v>
      </c>
      <c r="AU153" s="257" t="s">
        <v>23</v>
      </c>
      <c r="AV153" s="12" t="s">
        <v>23</v>
      </c>
      <c r="AW153" s="12" t="s">
        <v>41</v>
      </c>
      <c r="AX153" s="12" t="s">
        <v>78</v>
      </c>
      <c r="AY153" s="257" t="s">
        <v>133</v>
      </c>
    </row>
    <row r="154" s="13" customFormat="1">
      <c r="B154" s="258"/>
      <c r="C154" s="259"/>
      <c r="D154" s="234" t="s">
        <v>144</v>
      </c>
      <c r="E154" s="260" t="s">
        <v>34</v>
      </c>
      <c r="F154" s="261" t="s">
        <v>156</v>
      </c>
      <c r="G154" s="259"/>
      <c r="H154" s="262">
        <v>32</v>
      </c>
      <c r="I154" s="263"/>
      <c r="J154" s="259"/>
      <c r="K154" s="259"/>
      <c r="L154" s="264"/>
      <c r="M154" s="265"/>
      <c r="N154" s="266"/>
      <c r="O154" s="266"/>
      <c r="P154" s="266"/>
      <c r="Q154" s="266"/>
      <c r="R154" s="266"/>
      <c r="S154" s="266"/>
      <c r="T154" s="267"/>
      <c r="AT154" s="268" t="s">
        <v>144</v>
      </c>
      <c r="AU154" s="268" t="s">
        <v>23</v>
      </c>
      <c r="AV154" s="13" t="s">
        <v>140</v>
      </c>
      <c r="AW154" s="13" t="s">
        <v>41</v>
      </c>
      <c r="AX154" s="13" t="s">
        <v>86</v>
      </c>
      <c r="AY154" s="268" t="s">
        <v>133</v>
      </c>
    </row>
    <row r="155" s="1" customFormat="1" ht="16.5" customHeight="1">
      <c r="B155" s="46"/>
      <c r="C155" s="222" t="s">
        <v>248</v>
      </c>
      <c r="D155" s="222" t="s">
        <v>135</v>
      </c>
      <c r="E155" s="223" t="s">
        <v>249</v>
      </c>
      <c r="F155" s="224" t="s">
        <v>250</v>
      </c>
      <c r="G155" s="225" t="s">
        <v>138</v>
      </c>
      <c r="H155" s="226">
        <v>26.5</v>
      </c>
      <c r="I155" s="227"/>
      <c r="J155" s="228">
        <f>ROUND(I155*H155,2)</f>
        <v>0</v>
      </c>
      <c r="K155" s="224" t="s">
        <v>34</v>
      </c>
      <c r="L155" s="72"/>
      <c r="M155" s="229" t="s">
        <v>34</v>
      </c>
      <c r="N155" s="230" t="s">
        <v>49</v>
      </c>
      <c r="O155" s="47"/>
      <c r="P155" s="231">
        <f>O155*H155</f>
        <v>0</v>
      </c>
      <c r="Q155" s="231">
        <v>0</v>
      </c>
      <c r="R155" s="231">
        <f>Q155*H155</f>
        <v>0</v>
      </c>
      <c r="S155" s="231">
        <v>0</v>
      </c>
      <c r="T155" s="232">
        <f>S155*H155</f>
        <v>0</v>
      </c>
      <c r="AR155" s="23" t="s">
        <v>140</v>
      </c>
      <c r="AT155" s="23" t="s">
        <v>135</v>
      </c>
      <c r="AU155" s="23" t="s">
        <v>23</v>
      </c>
      <c r="AY155" s="23" t="s">
        <v>133</v>
      </c>
      <c r="BE155" s="233">
        <f>IF(N155="základní",J155,0)</f>
        <v>0</v>
      </c>
      <c r="BF155" s="233">
        <f>IF(N155="snížená",J155,0)</f>
        <v>0</v>
      </c>
      <c r="BG155" s="233">
        <f>IF(N155="zákl. přenesená",J155,0)</f>
        <v>0</v>
      </c>
      <c r="BH155" s="233">
        <f>IF(N155="sníž. přenesená",J155,0)</f>
        <v>0</v>
      </c>
      <c r="BI155" s="233">
        <f>IF(N155="nulová",J155,0)</f>
        <v>0</v>
      </c>
      <c r="BJ155" s="23" t="s">
        <v>86</v>
      </c>
      <c r="BK155" s="233">
        <f>ROUND(I155*H155,2)</f>
        <v>0</v>
      </c>
      <c r="BL155" s="23" t="s">
        <v>140</v>
      </c>
      <c r="BM155" s="23" t="s">
        <v>251</v>
      </c>
    </row>
    <row r="156" s="12" customFormat="1">
      <c r="B156" s="247"/>
      <c r="C156" s="248"/>
      <c r="D156" s="234" t="s">
        <v>144</v>
      </c>
      <c r="E156" s="249" t="s">
        <v>34</v>
      </c>
      <c r="F156" s="250" t="s">
        <v>252</v>
      </c>
      <c r="G156" s="248"/>
      <c r="H156" s="251">
        <v>26</v>
      </c>
      <c r="I156" s="252"/>
      <c r="J156" s="248"/>
      <c r="K156" s="248"/>
      <c r="L156" s="253"/>
      <c r="M156" s="254"/>
      <c r="N156" s="255"/>
      <c r="O156" s="255"/>
      <c r="P156" s="255"/>
      <c r="Q156" s="255"/>
      <c r="R156" s="255"/>
      <c r="S156" s="255"/>
      <c r="T156" s="256"/>
      <c r="AT156" s="257" t="s">
        <v>144</v>
      </c>
      <c r="AU156" s="257" t="s">
        <v>23</v>
      </c>
      <c r="AV156" s="12" t="s">
        <v>23</v>
      </c>
      <c r="AW156" s="12" t="s">
        <v>41</v>
      </c>
      <c r="AX156" s="12" t="s">
        <v>78</v>
      </c>
      <c r="AY156" s="257" t="s">
        <v>133</v>
      </c>
    </row>
    <row r="157" s="12" customFormat="1">
      <c r="B157" s="247"/>
      <c r="C157" s="248"/>
      <c r="D157" s="234" t="s">
        <v>144</v>
      </c>
      <c r="E157" s="249" t="s">
        <v>34</v>
      </c>
      <c r="F157" s="250" t="s">
        <v>253</v>
      </c>
      <c r="G157" s="248"/>
      <c r="H157" s="251">
        <v>0.5</v>
      </c>
      <c r="I157" s="252"/>
      <c r="J157" s="248"/>
      <c r="K157" s="248"/>
      <c r="L157" s="253"/>
      <c r="M157" s="254"/>
      <c r="N157" s="255"/>
      <c r="O157" s="255"/>
      <c r="P157" s="255"/>
      <c r="Q157" s="255"/>
      <c r="R157" s="255"/>
      <c r="S157" s="255"/>
      <c r="T157" s="256"/>
      <c r="AT157" s="257" t="s">
        <v>144</v>
      </c>
      <c r="AU157" s="257" t="s">
        <v>23</v>
      </c>
      <c r="AV157" s="12" t="s">
        <v>23</v>
      </c>
      <c r="AW157" s="12" t="s">
        <v>41</v>
      </c>
      <c r="AX157" s="12" t="s">
        <v>78</v>
      </c>
      <c r="AY157" s="257" t="s">
        <v>133</v>
      </c>
    </row>
    <row r="158" s="13" customFormat="1">
      <c r="B158" s="258"/>
      <c r="C158" s="259"/>
      <c r="D158" s="234" t="s">
        <v>144</v>
      </c>
      <c r="E158" s="260" t="s">
        <v>34</v>
      </c>
      <c r="F158" s="261" t="s">
        <v>156</v>
      </c>
      <c r="G158" s="259"/>
      <c r="H158" s="262">
        <v>26.5</v>
      </c>
      <c r="I158" s="263"/>
      <c r="J158" s="259"/>
      <c r="K158" s="259"/>
      <c r="L158" s="264"/>
      <c r="M158" s="265"/>
      <c r="N158" s="266"/>
      <c r="O158" s="266"/>
      <c r="P158" s="266"/>
      <c r="Q158" s="266"/>
      <c r="R158" s="266"/>
      <c r="S158" s="266"/>
      <c r="T158" s="267"/>
      <c r="AT158" s="268" t="s">
        <v>144</v>
      </c>
      <c r="AU158" s="268" t="s">
        <v>23</v>
      </c>
      <c r="AV158" s="13" t="s">
        <v>140</v>
      </c>
      <c r="AW158" s="13" t="s">
        <v>41</v>
      </c>
      <c r="AX158" s="13" t="s">
        <v>86</v>
      </c>
      <c r="AY158" s="268" t="s">
        <v>133</v>
      </c>
    </row>
    <row r="159" s="1" customFormat="1" ht="16.5" customHeight="1">
      <c r="B159" s="46"/>
      <c r="C159" s="222" t="s">
        <v>254</v>
      </c>
      <c r="D159" s="222" t="s">
        <v>135</v>
      </c>
      <c r="E159" s="223" t="s">
        <v>255</v>
      </c>
      <c r="F159" s="224" t="s">
        <v>256</v>
      </c>
      <c r="G159" s="225" t="s">
        <v>226</v>
      </c>
      <c r="H159" s="226">
        <v>0.032000000000000001</v>
      </c>
      <c r="I159" s="227"/>
      <c r="J159" s="228">
        <f>ROUND(I159*H159,2)</f>
        <v>0</v>
      </c>
      <c r="K159" s="224" t="s">
        <v>207</v>
      </c>
      <c r="L159" s="72"/>
      <c r="M159" s="229" t="s">
        <v>34</v>
      </c>
      <c r="N159" s="230" t="s">
        <v>49</v>
      </c>
      <c r="O159" s="47"/>
      <c r="P159" s="231">
        <f>O159*H159</f>
        <v>0</v>
      </c>
      <c r="Q159" s="231">
        <v>0</v>
      </c>
      <c r="R159" s="231">
        <f>Q159*H159</f>
        <v>0</v>
      </c>
      <c r="S159" s="231">
        <v>0</v>
      </c>
      <c r="T159" s="232">
        <f>S159*H159</f>
        <v>0</v>
      </c>
      <c r="AR159" s="23" t="s">
        <v>140</v>
      </c>
      <c r="AT159" s="23" t="s">
        <v>135</v>
      </c>
      <c r="AU159" s="23" t="s">
        <v>23</v>
      </c>
      <c r="AY159" s="23" t="s">
        <v>133</v>
      </c>
      <c r="BE159" s="233">
        <f>IF(N159="základní",J159,0)</f>
        <v>0</v>
      </c>
      <c r="BF159" s="233">
        <f>IF(N159="snížená",J159,0)</f>
        <v>0</v>
      </c>
      <c r="BG159" s="233">
        <f>IF(N159="zákl. přenesená",J159,0)</f>
        <v>0</v>
      </c>
      <c r="BH159" s="233">
        <f>IF(N159="sníž. přenesená",J159,0)</f>
        <v>0</v>
      </c>
      <c r="BI159" s="233">
        <f>IF(N159="nulová",J159,0)</f>
        <v>0</v>
      </c>
      <c r="BJ159" s="23" t="s">
        <v>86</v>
      </c>
      <c r="BK159" s="233">
        <f>ROUND(I159*H159,2)</f>
        <v>0</v>
      </c>
      <c r="BL159" s="23" t="s">
        <v>140</v>
      </c>
      <c r="BM159" s="23" t="s">
        <v>257</v>
      </c>
    </row>
    <row r="160" s="12" customFormat="1">
      <c r="B160" s="247"/>
      <c r="C160" s="248"/>
      <c r="D160" s="234" t="s">
        <v>144</v>
      </c>
      <c r="E160" s="249" t="s">
        <v>34</v>
      </c>
      <c r="F160" s="250" t="s">
        <v>258</v>
      </c>
      <c r="G160" s="248"/>
      <c r="H160" s="251">
        <v>0.032000000000000001</v>
      </c>
      <c r="I160" s="252"/>
      <c r="J160" s="248"/>
      <c r="K160" s="248"/>
      <c r="L160" s="253"/>
      <c r="M160" s="254"/>
      <c r="N160" s="255"/>
      <c r="O160" s="255"/>
      <c r="P160" s="255"/>
      <c r="Q160" s="255"/>
      <c r="R160" s="255"/>
      <c r="S160" s="255"/>
      <c r="T160" s="256"/>
      <c r="AT160" s="257" t="s">
        <v>144</v>
      </c>
      <c r="AU160" s="257" t="s">
        <v>23</v>
      </c>
      <c r="AV160" s="12" t="s">
        <v>23</v>
      </c>
      <c r="AW160" s="12" t="s">
        <v>41</v>
      </c>
      <c r="AX160" s="12" t="s">
        <v>78</v>
      </c>
      <c r="AY160" s="257" t="s">
        <v>133</v>
      </c>
    </row>
    <row r="161" s="13" customFormat="1">
      <c r="B161" s="258"/>
      <c r="C161" s="259"/>
      <c r="D161" s="234" t="s">
        <v>144</v>
      </c>
      <c r="E161" s="260" t="s">
        <v>34</v>
      </c>
      <c r="F161" s="261" t="s">
        <v>156</v>
      </c>
      <c r="G161" s="259"/>
      <c r="H161" s="262">
        <v>0.032000000000000001</v>
      </c>
      <c r="I161" s="263"/>
      <c r="J161" s="259"/>
      <c r="K161" s="259"/>
      <c r="L161" s="264"/>
      <c r="M161" s="265"/>
      <c r="N161" s="266"/>
      <c r="O161" s="266"/>
      <c r="P161" s="266"/>
      <c r="Q161" s="266"/>
      <c r="R161" s="266"/>
      <c r="S161" s="266"/>
      <c r="T161" s="267"/>
      <c r="AT161" s="268" t="s">
        <v>144</v>
      </c>
      <c r="AU161" s="268" t="s">
        <v>23</v>
      </c>
      <c r="AV161" s="13" t="s">
        <v>140</v>
      </c>
      <c r="AW161" s="13" t="s">
        <v>41</v>
      </c>
      <c r="AX161" s="13" t="s">
        <v>86</v>
      </c>
      <c r="AY161" s="268" t="s">
        <v>133</v>
      </c>
    </row>
    <row r="162" s="1" customFormat="1" ht="16.5" customHeight="1">
      <c r="B162" s="46"/>
      <c r="C162" s="269" t="s">
        <v>9</v>
      </c>
      <c r="D162" s="269" t="s">
        <v>259</v>
      </c>
      <c r="E162" s="270" t="s">
        <v>260</v>
      </c>
      <c r="F162" s="271" t="s">
        <v>261</v>
      </c>
      <c r="G162" s="272" t="s">
        <v>159</v>
      </c>
      <c r="H162" s="273">
        <v>0.032000000000000001</v>
      </c>
      <c r="I162" s="274"/>
      <c r="J162" s="275">
        <f>ROUND(I162*H162,2)</f>
        <v>0</v>
      </c>
      <c r="K162" s="271" t="s">
        <v>238</v>
      </c>
      <c r="L162" s="276"/>
      <c r="M162" s="277" t="s">
        <v>34</v>
      </c>
      <c r="N162" s="278" t="s">
        <v>49</v>
      </c>
      <c r="O162" s="47"/>
      <c r="P162" s="231">
        <f>O162*H162</f>
        <v>0</v>
      </c>
      <c r="Q162" s="231">
        <v>0.59999999999999998</v>
      </c>
      <c r="R162" s="231">
        <f>Q162*H162</f>
        <v>0.019199999999999998</v>
      </c>
      <c r="S162" s="231">
        <v>0</v>
      </c>
      <c r="T162" s="232">
        <f>S162*H162</f>
        <v>0</v>
      </c>
      <c r="AR162" s="23" t="s">
        <v>183</v>
      </c>
      <c r="AT162" s="23" t="s">
        <v>259</v>
      </c>
      <c r="AU162" s="23" t="s">
        <v>23</v>
      </c>
      <c r="AY162" s="23" t="s">
        <v>133</v>
      </c>
      <c r="BE162" s="233">
        <f>IF(N162="základní",J162,0)</f>
        <v>0</v>
      </c>
      <c r="BF162" s="233">
        <f>IF(N162="snížená",J162,0)</f>
        <v>0</v>
      </c>
      <c r="BG162" s="233">
        <f>IF(N162="zákl. přenesená",J162,0)</f>
        <v>0</v>
      </c>
      <c r="BH162" s="233">
        <f>IF(N162="sníž. přenesená",J162,0)</f>
        <v>0</v>
      </c>
      <c r="BI162" s="233">
        <f>IF(N162="nulová",J162,0)</f>
        <v>0</v>
      </c>
      <c r="BJ162" s="23" t="s">
        <v>86</v>
      </c>
      <c r="BK162" s="233">
        <f>ROUND(I162*H162,2)</f>
        <v>0</v>
      </c>
      <c r="BL162" s="23" t="s">
        <v>140</v>
      </c>
      <c r="BM162" s="23" t="s">
        <v>262</v>
      </c>
    </row>
    <row r="163" s="12" customFormat="1">
      <c r="B163" s="247"/>
      <c r="C163" s="248"/>
      <c r="D163" s="234" t="s">
        <v>144</v>
      </c>
      <c r="E163" s="249" t="s">
        <v>34</v>
      </c>
      <c r="F163" s="250" t="s">
        <v>263</v>
      </c>
      <c r="G163" s="248"/>
      <c r="H163" s="251">
        <v>0.032000000000000001</v>
      </c>
      <c r="I163" s="252"/>
      <c r="J163" s="248"/>
      <c r="K163" s="248"/>
      <c r="L163" s="253"/>
      <c r="M163" s="254"/>
      <c r="N163" s="255"/>
      <c r="O163" s="255"/>
      <c r="P163" s="255"/>
      <c r="Q163" s="255"/>
      <c r="R163" s="255"/>
      <c r="S163" s="255"/>
      <c r="T163" s="256"/>
      <c r="AT163" s="257" t="s">
        <v>144</v>
      </c>
      <c r="AU163" s="257" t="s">
        <v>23</v>
      </c>
      <c r="AV163" s="12" t="s">
        <v>23</v>
      </c>
      <c r="AW163" s="12" t="s">
        <v>41</v>
      </c>
      <c r="AX163" s="12" t="s">
        <v>78</v>
      </c>
      <c r="AY163" s="257" t="s">
        <v>133</v>
      </c>
    </row>
    <row r="164" s="13" customFormat="1">
      <c r="B164" s="258"/>
      <c r="C164" s="259"/>
      <c r="D164" s="234" t="s">
        <v>144</v>
      </c>
      <c r="E164" s="260" t="s">
        <v>34</v>
      </c>
      <c r="F164" s="261" t="s">
        <v>156</v>
      </c>
      <c r="G164" s="259"/>
      <c r="H164" s="262">
        <v>0.032000000000000001</v>
      </c>
      <c r="I164" s="263"/>
      <c r="J164" s="259"/>
      <c r="K164" s="259"/>
      <c r="L164" s="264"/>
      <c r="M164" s="265"/>
      <c r="N164" s="266"/>
      <c r="O164" s="266"/>
      <c r="P164" s="266"/>
      <c r="Q164" s="266"/>
      <c r="R164" s="266"/>
      <c r="S164" s="266"/>
      <c r="T164" s="267"/>
      <c r="AT164" s="268" t="s">
        <v>144</v>
      </c>
      <c r="AU164" s="268" t="s">
        <v>23</v>
      </c>
      <c r="AV164" s="13" t="s">
        <v>140</v>
      </c>
      <c r="AW164" s="13" t="s">
        <v>41</v>
      </c>
      <c r="AX164" s="13" t="s">
        <v>86</v>
      </c>
      <c r="AY164" s="268" t="s">
        <v>133</v>
      </c>
    </row>
    <row r="165" s="1" customFormat="1" ht="16.5" customHeight="1">
      <c r="B165" s="46"/>
      <c r="C165" s="269" t="s">
        <v>264</v>
      </c>
      <c r="D165" s="269" t="s">
        <v>259</v>
      </c>
      <c r="E165" s="270" t="s">
        <v>265</v>
      </c>
      <c r="F165" s="271" t="s">
        <v>266</v>
      </c>
      <c r="G165" s="272" t="s">
        <v>267</v>
      </c>
      <c r="H165" s="273">
        <v>0.080000000000000002</v>
      </c>
      <c r="I165" s="274"/>
      <c r="J165" s="275">
        <f>ROUND(I165*H165,2)</f>
        <v>0</v>
      </c>
      <c r="K165" s="271" t="s">
        <v>238</v>
      </c>
      <c r="L165" s="276"/>
      <c r="M165" s="277" t="s">
        <v>34</v>
      </c>
      <c r="N165" s="278" t="s">
        <v>49</v>
      </c>
      <c r="O165" s="47"/>
      <c r="P165" s="231">
        <f>O165*H165</f>
        <v>0</v>
      </c>
      <c r="Q165" s="231">
        <v>0.001</v>
      </c>
      <c r="R165" s="231">
        <f>Q165*H165</f>
        <v>8.0000000000000007E-05</v>
      </c>
      <c r="S165" s="231">
        <v>0</v>
      </c>
      <c r="T165" s="232">
        <f>S165*H165</f>
        <v>0</v>
      </c>
      <c r="AR165" s="23" t="s">
        <v>183</v>
      </c>
      <c r="AT165" s="23" t="s">
        <v>259</v>
      </c>
      <c r="AU165" s="23" t="s">
        <v>23</v>
      </c>
      <c r="AY165" s="23" t="s">
        <v>133</v>
      </c>
      <c r="BE165" s="233">
        <f>IF(N165="základní",J165,0)</f>
        <v>0</v>
      </c>
      <c r="BF165" s="233">
        <f>IF(N165="snížená",J165,0)</f>
        <v>0</v>
      </c>
      <c r="BG165" s="233">
        <f>IF(N165="zákl. přenesená",J165,0)</f>
        <v>0</v>
      </c>
      <c r="BH165" s="233">
        <f>IF(N165="sníž. přenesená",J165,0)</f>
        <v>0</v>
      </c>
      <c r="BI165" s="233">
        <f>IF(N165="nulová",J165,0)</f>
        <v>0</v>
      </c>
      <c r="BJ165" s="23" t="s">
        <v>86</v>
      </c>
      <c r="BK165" s="233">
        <f>ROUND(I165*H165,2)</f>
        <v>0</v>
      </c>
      <c r="BL165" s="23" t="s">
        <v>140</v>
      </c>
      <c r="BM165" s="23" t="s">
        <v>268</v>
      </c>
    </row>
    <row r="166" s="12" customFormat="1">
      <c r="B166" s="247"/>
      <c r="C166" s="248"/>
      <c r="D166" s="234" t="s">
        <v>144</v>
      </c>
      <c r="E166" s="249" t="s">
        <v>34</v>
      </c>
      <c r="F166" s="250" t="s">
        <v>269</v>
      </c>
      <c r="G166" s="248"/>
      <c r="H166" s="251">
        <v>0.080000000000000002</v>
      </c>
      <c r="I166" s="252"/>
      <c r="J166" s="248"/>
      <c r="K166" s="248"/>
      <c r="L166" s="253"/>
      <c r="M166" s="254"/>
      <c r="N166" s="255"/>
      <c r="O166" s="255"/>
      <c r="P166" s="255"/>
      <c r="Q166" s="255"/>
      <c r="R166" s="255"/>
      <c r="S166" s="255"/>
      <c r="T166" s="256"/>
      <c r="AT166" s="257" t="s">
        <v>144</v>
      </c>
      <c r="AU166" s="257" t="s">
        <v>23</v>
      </c>
      <c r="AV166" s="12" t="s">
        <v>23</v>
      </c>
      <c r="AW166" s="12" t="s">
        <v>41</v>
      </c>
      <c r="AX166" s="12" t="s">
        <v>78</v>
      </c>
      <c r="AY166" s="257" t="s">
        <v>133</v>
      </c>
    </row>
    <row r="167" s="13" customFormat="1">
      <c r="B167" s="258"/>
      <c r="C167" s="259"/>
      <c r="D167" s="234" t="s">
        <v>144</v>
      </c>
      <c r="E167" s="260" t="s">
        <v>34</v>
      </c>
      <c r="F167" s="261" t="s">
        <v>156</v>
      </c>
      <c r="G167" s="259"/>
      <c r="H167" s="262">
        <v>0.080000000000000002</v>
      </c>
      <c r="I167" s="263"/>
      <c r="J167" s="259"/>
      <c r="K167" s="259"/>
      <c r="L167" s="264"/>
      <c r="M167" s="265"/>
      <c r="N167" s="266"/>
      <c r="O167" s="266"/>
      <c r="P167" s="266"/>
      <c r="Q167" s="266"/>
      <c r="R167" s="266"/>
      <c r="S167" s="266"/>
      <c r="T167" s="267"/>
      <c r="AT167" s="268" t="s">
        <v>144</v>
      </c>
      <c r="AU167" s="268" t="s">
        <v>23</v>
      </c>
      <c r="AV167" s="13" t="s">
        <v>140</v>
      </c>
      <c r="AW167" s="13" t="s">
        <v>41</v>
      </c>
      <c r="AX167" s="13" t="s">
        <v>86</v>
      </c>
      <c r="AY167" s="268" t="s">
        <v>133</v>
      </c>
    </row>
    <row r="168" s="1" customFormat="1" ht="16.5" customHeight="1">
      <c r="B168" s="46"/>
      <c r="C168" s="222" t="s">
        <v>270</v>
      </c>
      <c r="D168" s="222" t="s">
        <v>135</v>
      </c>
      <c r="E168" s="223" t="s">
        <v>271</v>
      </c>
      <c r="F168" s="224" t="s">
        <v>272</v>
      </c>
      <c r="G168" s="225" t="s">
        <v>138</v>
      </c>
      <c r="H168" s="226">
        <v>32</v>
      </c>
      <c r="I168" s="227"/>
      <c r="J168" s="228">
        <f>ROUND(I168*H168,2)</f>
        <v>0</v>
      </c>
      <c r="K168" s="224" t="s">
        <v>207</v>
      </c>
      <c r="L168" s="72"/>
      <c r="M168" s="229" t="s">
        <v>34</v>
      </c>
      <c r="N168" s="230" t="s">
        <v>49</v>
      </c>
      <c r="O168" s="47"/>
      <c r="P168" s="231">
        <f>O168*H168</f>
        <v>0</v>
      </c>
      <c r="Q168" s="231">
        <v>0</v>
      </c>
      <c r="R168" s="231">
        <f>Q168*H168</f>
        <v>0</v>
      </c>
      <c r="S168" s="231">
        <v>0</v>
      </c>
      <c r="T168" s="232">
        <f>S168*H168</f>
        <v>0</v>
      </c>
      <c r="AR168" s="23" t="s">
        <v>140</v>
      </c>
      <c r="AT168" s="23" t="s">
        <v>135</v>
      </c>
      <c r="AU168" s="23" t="s">
        <v>23</v>
      </c>
      <c r="AY168" s="23" t="s">
        <v>133</v>
      </c>
      <c r="BE168" s="233">
        <f>IF(N168="základní",J168,0)</f>
        <v>0</v>
      </c>
      <c r="BF168" s="233">
        <f>IF(N168="snížená",J168,0)</f>
        <v>0</v>
      </c>
      <c r="BG168" s="233">
        <f>IF(N168="zákl. přenesená",J168,0)</f>
        <v>0</v>
      </c>
      <c r="BH168" s="233">
        <f>IF(N168="sníž. přenesená",J168,0)</f>
        <v>0</v>
      </c>
      <c r="BI168" s="233">
        <f>IF(N168="nulová",J168,0)</f>
        <v>0</v>
      </c>
      <c r="BJ168" s="23" t="s">
        <v>86</v>
      </c>
      <c r="BK168" s="233">
        <f>ROUND(I168*H168,2)</f>
        <v>0</v>
      </c>
      <c r="BL168" s="23" t="s">
        <v>140</v>
      </c>
      <c r="BM168" s="23" t="s">
        <v>273</v>
      </c>
    </row>
    <row r="169" s="12" customFormat="1">
      <c r="B169" s="247"/>
      <c r="C169" s="248"/>
      <c r="D169" s="234" t="s">
        <v>144</v>
      </c>
      <c r="E169" s="249" t="s">
        <v>34</v>
      </c>
      <c r="F169" s="250" t="s">
        <v>234</v>
      </c>
      <c r="G169" s="248"/>
      <c r="H169" s="251">
        <v>32</v>
      </c>
      <c r="I169" s="252"/>
      <c r="J169" s="248"/>
      <c r="K169" s="248"/>
      <c r="L169" s="253"/>
      <c r="M169" s="254"/>
      <c r="N169" s="255"/>
      <c r="O169" s="255"/>
      <c r="P169" s="255"/>
      <c r="Q169" s="255"/>
      <c r="R169" s="255"/>
      <c r="S169" s="255"/>
      <c r="T169" s="256"/>
      <c r="AT169" s="257" t="s">
        <v>144</v>
      </c>
      <c r="AU169" s="257" t="s">
        <v>23</v>
      </c>
      <c r="AV169" s="12" t="s">
        <v>23</v>
      </c>
      <c r="AW169" s="12" t="s">
        <v>41</v>
      </c>
      <c r="AX169" s="12" t="s">
        <v>78</v>
      </c>
      <c r="AY169" s="257" t="s">
        <v>133</v>
      </c>
    </row>
    <row r="170" s="13" customFormat="1">
      <c r="B170" s="258"/>
      <c r="C170" s="259"/>
      <c r="D170" s="234" t="s">
        <v>144</v>
      </c>
      <c r="E170" s="260" t="s">
        <v>34</v>
      </c>
      <c r="F170" s="261" t="s">
        <v>156</v>
      </c>
      <c r="G170" s="259"/>
      <c r="H170" s="262">
        <v>32</v>
      </c>
      <c r="I170" s="263"/>
      <c r="J170" s="259"/>
      <c r="K170" s="259"/>
      <c r="L170" s="264"/>
      <c r="M170" s="265"/>
      <c r="N170" s="266"/>
      <c r="O170" s="266"/>
      <c r="P170" s="266"/>
      <c r="Q170" s="266"/>
      <c r="R170" s="266"/>
      <c r="S170" s="266"/>
      <c r="T170" s="267"/>
      <c r="AT170" s="268" t="s">
        <v>144</v>
      </c>
      <c r="AU170" s="268" t="s">
        <v>23</v>
      </c>
      <c r="AV170" s="13" t="s">
        <v>140</v>
      </c>
      <c r="AW170" s="13" t="s">
        <v>41</v>
      </c>
      <c r="AX170" s="13" t="s">
        <v>86</v>
      </c>
      <c r="AY170" s="268" t="s">
        <v>133</v>
      </c>
    </row>
    <row r="171" s="1" customFormat="1" ht="16.5" customHeight="1">
      <c r="B171" s="46"/>
      <c r="C171" s="222" t="s">
        <v>274</v>
      </c>
      <c r="D171" s="222" t="s">
        <v>135</v>
      </c>
      <c r="E171" s="223" t="s">
        <v>275</v>
      </c>
      <c r="F171" s="224" t="s">
        <v>276</v>
      </c>
      <c r="G171" s="225" t="s">
        <v>159</v>
      </c>
      <c r="H171" s="226">
        <v>1.6000000000000001</v>
      </c>
      <c r="I171" s="227"/>
      <c r="J171" s="228">
        <f>ROUND(I171*H171,2)</f>
        <v>0</v>
      </c>
      <c r="K171" s="224" t="s">
        <v>207</v>
      </c>
      <c r="L171" s="72"/>
      <c r="M171" s="229" t="s">
        <v>34</v>
      </c>
      <c r="N171" s="230" t="s">
        <v>49</v>
      </c>
      <c r="O171" s="47"/>
      <c r="P171" s="231">
        <f>O171*H171</f>
        <v>0</v>
      </c>
      <c r="Q171" s="231">
        <v>0</v>
      </c>
      <c r="R171" s="231">
        <f>Q171*H171</f>
        <v>0</v>
      </c>
      <c r="S171" s="231">
        <v>0</v>
      </c>
      <c r="T171" s="232">
        <f>S171*H171</f>
        <v>0</v>
      </c>
      <c r="AR171" s="23" t="s">
        <v>140</v>
      </c>
      <c r="AT171" s="23" t="s">
        <v>135</v>
      </c>
      <c r="AU171" s="23" t="s">
        <v>23</v>
      </c>
      <c r="AY171" s="23" t="s">
        <v>133</v>
      </c>
      <c r="BE171" s="233">
        <f>IF(N171="základní",J171,0)</f>
        <v>0</v>
      </c>
      <c r="BF171" s="233">
        <f>IF(N171="snížená",J171,0)</f>
        <v>0</v>
      </c>
      <c r="BG171" s="233">
        <f>IF(N171="zákl. přenesená",J171,0)</f>
        <v>0</v>
      </c>
      <c r="BH171" s="233">
        <f>IF(N171="sníž. přenesená",J171,0)</f>
        <v>0</v>
      </c>
      <c r="BI171" s="233">
        <f>IF(N171="nulová",J171,0)</f>
        <v>0</v>
      </c>
      <c r="BJ171" s="23" t="s">
        <v>86</v>
      </c>
      <c r="BK171" s="233">
        <f>ROUND(I171*H171,2)</f>
        <v>0</v>
      </c>
      <c r="BL171" s="23" t="s">
        <v>140</v>
      </c>
      <c r="BM171" s="23" t="s">
        <v>277</v>
      </c>
    </row>
    <row r="172" s="12" customFormat="1">
      <c r="B172" s="247"/>
      <c r="C172" s="248"/>
      <c r="D172" s="234" t="s">
        <v>144</v>
      </c>
      <c r="E172" s="249" t="s">
        <v>34</v>
      </c>
      <c r="F172" s="250" t="s">
        <v>278</v>
      </c>
      <c r="G172" s="248"/>
      <c r="H172" s="251">
        <v>1.6000000000000001</v>
      </c>
      <c r="I172" s="252"/>
      <c r="J172" s="248"/>
      <c r="K172" s="248"/>
      <c r="L172" s="253"/>
      <c r="M172" s="254"/>
      <c r="N172" s="255"/>
      <c r="O172" s="255"/>
      <c r="P172" s="255"/>
      <c r="Q172" s="255"/>
      <c r="R172" s="255"/>
      <c r="S172" s="255"/>
      <c r="T172" s="256"/>
      <c r="AT172" s="257" t="s">
        <v>144</v>
      </c>
      <c r="AU172" s="257" t="s">
        <v>23</v>
      </c>
      <c r="AV172" s="12" t="s">
        <v>23</v>
      </c>
      <c r="AW172" s="12" t="s">
        <v>41</v>
      </c>
      <c r="AX172" s="12" t="s">
        <v>78</v>
      </c>
      <c r="AY172" s="257" t="s">
        <v>133</v>
      </c>
    </row>
    <row r="173" s="13" customFormat="1">
      <c r="B173" s="258"/>
      <c r="C173" s="259"/>
      <c r="D173" s="234" t="s">
        <v>144</v>
      </c>
      <c r="E173" s="260" t="s">
        <v>34</v>
      </c>
      <c r="F173" s="261" t="s">
        <v>156</v>
      </c>
      <c r="G173" s="259"/>
      <c r="H173" s="262">
        <v>1.6000000000000001</v>
      </c>
      <c r="I173" s="263"/>
      <c r="J173" s="259"/>
      <c r="K173" s="259"/>
      <c r="L173" s="264"/>
      <c r="M173" s="265"/>
      <c r="N173" s="266"/>
      <c r="O173" s="266"/>
      <c r="P173" s="266"/>
      <c r="Q173" s="266"/>
      <c r="R173" s="266"/>
      <c r="S173" s="266"/>
      <c r="T173" s="267"/>
      <c r="AT173" s="268" t="s">
        <v>144</v>
      </c>
      <c r="AU173" s="268" t="s">
        <v>23</v>
      </c>
      <c r="AV173" s="13" t="s">
        <v>140</v>
      </c>
      <c r="AW173" s="13" t="s">
        <v>41</v>
      </c>
      <c r="AX173" s="13" t="s">
        <v>86</v>
      </c>
      <c r="AY173" s="268" t="s">
        <v>133</v>
      </c>
    </row>
    <row r="174" s="10" customFormat="1" ht="29.88" customHeight="1">
      <c r="B174" s="206"/>
      <c r="C174" s="207"/>
      <c r="D174" s="208" t="s">
        <v>77</v>
      </c>
      <c r="E174" s="220" t="s">
        <v>23</v>
      </c>
      <c r="F174" s="220" t="s">
        <v>279</v>
      </c>
      <c r="G174" s="207"/>
      <c r="H174" s="207"/>
      <c r="I174" s="210"/>
      <c r="J174" s="221">
        <f>BK174</f>
        <v>0</v>
      </c>
      <c r="K174" s="207"/>
      <c r="L174" s="212"/>
      <c r="M174" s="213"/>
      <c r="N174" s="214"/>
      <c r="O174" s="214"/>
      <c r="P174" s="215">
        <f>SUM(P175:P182)</f>
        <v>0</v>
      </c>
      <c r="Q174" s="214"/>
      <c r="R174" s="215">
        <f>SUM(R175:R182)</f>
        <v>9.1262388000000012</v>
      </c>
      <c r="S174" s="214"/>
      <c r="T174" s="216">
        <f>SUM(T175:T182)</f>
        <v>0</v>
      </c>
      <c r="AR174" s="217" t="s">
        <v>86</v>
      </c>
      <c r="AT174" s="218" t="s">
        <v>77</v>
      </c>
      <c r="AU174" s="218" t="s">
        <v>86</v>
      </c>
      <c r="AY174" s="217" t="s">
        <v>133</v>
      </c>
      <c r="BK174" s="219">
        <f>SUM(BK175:BK182)</f>
        <v>0</v>
      </c>
    </row>
    <row r="175" s="1" customFormat="1" ht="25.5" customHeight="1">
      <c r="B175" s="46"/>
      <c r="C175" s="222" t="s">
        <v>280</v>
      </c>
      <c r="D175" s="222" t="s">
        <v>135</v>
      </c>
      <c r="E175" s="223" t="s">
        <v>281</v>
      </c>
      <c r="F175" s="224" t="s">
        <v>282</v>
      </c>
      <c r="G175" s="225" t="s">
        <v>159</v>
      </c>
      <c r="H175" s="226">
        <v>3.7200000000000002</v>
      </c>
      <c r="I175" s="227"/>
      <c r="J175" s="228">
        <f>ROUND(I175*H175,2)</f>
        <v>0</v>
      </c>
      <c r="K175" s="224" t="s">
        <v>139</v>
      </c>
      <c r="L175" s="72"/>
      <c r="M175" s="229" t="s">
        <v>34</v>
      </c>
      <c r="N175" s="230" t="s">
        <v>49</v>
      </c>
      <c r="O175" s="47"/>
      <c r="P175" s="231">
        <f>O175*H175</f>
        <v>0</v>
      </c>
      <c r="Q175" s="231">
        <v>2.45329</v>
      </c>
      <c r="R175" s="231">
        <f>Q175*H175</f>
        <v>9.1262388000000012</v>
      </c>
      <c r="S175" s="231">
        <v>0</v>
      </c>
      <c r="T175" s="232">
        <f>S175*H175</f>
        <v>0</v>
      </c>
      <c r="AR175" s="23" t="s">
        <v>140</v>
      </c>
      <c r="AT175" s="23" t="s">
        <v>135</v>
      </c>
      <c r="AU175" s="23" t="s">
        <v>23</v>
      </c>
      <c r="AY175" s="23" t="s">
        <v>133</v>
      </c>
      <c r="BE175" s="233">
        <f>IF(N175="základní",J175,0)</f>
        <v>0</v>
      </c>
      <c r="BF175" s="233">
        <f>IF(N175="snížená",J175,0)</f>
        <v>0</v>
      </c>
      <c r="BG175" s="233">
        <f>IF(N175="zákl. přenesená",J175,0)</f>
        <v>0</v>
      </c>
      <c r="BH175" s="233">
        <f>IF(N175="sníž. přenesená",J175,0)</f>
        <v>0</v>
      </c>
      <c r="BI175" s="233">
        <f>IF(N175="nulová",J175,0)</f>
        <v>0</v>
      </c>
      <c r="BJ175" s="23" t="s">
        <v>86</v>
      </c>
      <c r="BK175" s="233">
        <f>ROUND(I175*H175,2)</f>
        <v>0</v>
      </c>
      <c r="BL175" s="23" t="s">
        <v>140</v>
      </c>
      <c r="BM175" s="23" t="s">
        <v>283</v>
      </c>
    </row>
    <row r="176" s="11" customFormat="1">
      <c r="B176" s="237"/>
      <c r="C176" s="238"/>
      <c r="D176" s="234" t="s">
        <v>144</v>
      </c>
      <c r="E176" s="239" t="s">
        <v>34</v>
      </c>
      <c r="F176" s="240" t="s">
        <v>284</v>
      </c>
      <c r="G176" s="238"/>
      <c r="H176" s="239" t="s">
        <v>34</v>
      </c>
      <c r="I176" s="241"/>
      <c r="J176" s="238"/>
      <c r="K176" s="238"/>
      <c r="L176" s="242"/>
      <c r="M176" s="243"/>
      <c r="N176" s="244"/>
      <c r="O176" s="244"/>
      <c r="P176" s="244"/>
      <c r="Q176" s="244"/>
      <c r="R176" s="244"/>
      <c r="S176" s="244"/>
      <c r="T176" s="245"/>
      <c r="AT176" s="246" t="s">
        <v>144</v>
      </c>
      <c r="AU176" s="246" t="s">
        <v>23</v>
      </c>
      <c r="AV176" s="11" t="s">
        <v>86</v>
      </c>
      <c r="AW176" s="11" t="s">
        <v>41</v>
      </c>
      <c r="AX176" s="11" t="s">
        <v>78</v>
      </c>
      <c r="AY176" s="246" t="s">
        <v>133</v>
      </c>
    </row>
    <row r="177" s="12" customFormat="1">
      <c r="B177" s="247"/>
      <c r="C177" s="248"/>
      <c r="D177" s="234" t="s">
        <v>144</v>
      </c>
      <c r="E177" s="249" t="s">
        <v>34</v>
      </c>
      <c r="F177" s="250" t="s">
        <v>285</v>
      </c>
      <c r="G177" s="248"/>
      <c r="H177" s="251">
        <v>0.29999999999999999</v>
      </c>
      <c r="I177" s="252"/>
      <c r="J177" s="248"/>
      <c r="K177" s="248"/>
      <c r="L177" s="253"/>
      <c r="M177" s="254"/>
      <c r="N177" s="255"/>
      <c r="O177" s="255"/>
      <c r="P177" s="255"/>
      <c r="Q177" s="255"/>
      <c r="R177" s="255"/>
      <c r="S177" s="255"/>
      <c r="T177" s="256"/>
      <c r="AT177" s="257" t="s">
        <v>144</v>
      </c>
      <c r="AU177" s="257" t="s">
        <v>23</v>
      </c>
      <c r="AV177" s="12" t="s">
        <v>23</v>
      </c>
      <c r="AW177" s="12" t="s">
        <v>41</v>
      </c>
      <c r="AX177" s="12" t="s">
        <v>78</v>
      </c>
      <c r="AY177" s="257" t="s">
        <v>133</v>
      </c>
    </row>
    <row r="178" s="11" customFormat="1">
      <c r="B178" s="237"/>
      <c r="C178" s="238"/>
      <c r="D178" s="234" t="s">
        <v>144</v>
      </c>
      <c r="E178" s="239" t="s">
        <v>34</v>
      </c>
      <c r="F178" s="240" t="s">
        <v>286</v>
      </c>
      <c r="G178" s="238"/>
      <c r="H178" s="239" t="s">
        <v>34</v>
      </c>
      <c r="I178" s="241"/>
      <c r="J178" s="238"/>
      <c r="K178" s="238"/>
      <c r="L178" s="242"/>
      <c r="M178" s="243"/>
      <c r="N178" s="244"/>
      <c r="O178" s="244"/>
      <c r="P178" s="244"/>
      <c r="Q178" s="244"/>
      <c r="R178" s="244"/>
      <c r="S178" s="244"/>
      <c r="T178" s="245"/>
      <c r="AT178" s="246" t="s">
        <v>144</v>
      </c>
      <c r="AU178" s="246" t="s">
        <v>23</v>
      </c>
      <c r="AV178" s="11" t="s">
        <v>86</v>
      </c>
      <c r="AW178" s="11" t="s">
        <v>41</v>
      </c>
      <c r="AX178" s="11" t="s">
        <v>78</v>
      </c>
      <c r="AY178" s="246" t="s">
        <v>133</v>
      </c>
    </row>
    <row r="179" s="12" customFormat="1">
      <c r="B179" s="247"/>
      <c r="C179" s="248"/>
      <c r="D179" s="234" t="s">
        <v>144</v>
      </c>
      <c r="E179" s="249" t="s">
        <v>34</v>
      </c>
      <c r="F179" s="250" t="s">
        <v>86</v>
      </c>
      <c r="G179" s="248"/>
      <c r="H179" s="251">
        <v>1</v>
      </c>
      <c r="I179" s="252"/>
      <c r="J179" s="248"/>
      <c r="K179" s="248"/>
      <c r="L179" s="253"/>
      <c r="M179" s="254"/>
      <c r="N179" s="255"/>
      <c r="O179" s="255"/>
      <c r="P179" s="255"/>
      <c r="Q179" s="255"/>
      <c r="R179" s="255"/>
      <c r="S179" s="255"/>
      <c r="T179" s="256"/>
      <c r="AT179" s="257" t="s">
        <v>144</v>
      </c>
      <c r="AU179" s="257" t="s">
        <v>23</v>
      </c>
      <c r="AV179" s="12" t="s">
        <v>23</v>
      </c>
      <c r="AW179" s="12" t="s">
        <v>41</v>
      </c>
      <c r="AX179" s="12" t="s">
        <v>78</v>
      </c>
      <c r="AY179" s="257" t="s">
        <v>133</v>
      </c>
    </row>
    <row r="180" s="11" customFormat="1">
      <c r="B180" s="237"/>
      <c r="C180" s="238"/>
      <c r="D180" s="234" t="s">
        <v>144</v>
      </c>
      <c r="E180" s="239" t="s">
        <v>34</v>
      </c>
      <c r="F180" s="240" t="s">
        <v>287</v>
      </c>
      <c r="G180" s="238"/>
      <c r="H180" s="239" t="s">
        <v>34</v>
      </c>
      <c r="I180" s="241"/>
      <c r="J180" s="238"/>
      <c r="K180" s="238"/>
      <c r="L180" s="242"/>
      <c r="M180" s="243"/>
      <c r="N180" s="244"/>
      <c r="O180" s="244"/>
      <c r="P180" s="244"/>
      <c r="Q180" s="244"/>
      <c r="R180" s="244"/>
      <c r="S180" s="244"/>
      <c r="T180" s="245"/>
      <c r="AT180" s="246" t="s">
        <v>144</v>
      </c>
      <c r="AU180" s="246" t="s">
        <v>23</v>
      </c>
      <c r="AV180" s="11" t="s">
        <v>86</v>
      </c>
      <c r="AW180" s="11" t="s">
        <v>41</v>
      </c>
      <c r="AX180" s="11" t="s">
        <v>78</v>
      </c>
      <c r="AY180" s="246" t="s">
        <v>133</v>
      </c>
    </row>
    <row r="181" s="12" customFormat="1">
      <c r="B181" s="247"/>
      <c r="C181" s="248"/>
      <c r="D181" s="234" t="s">
        <v>144</v>
      </c>
      <c r="E181" s="249" t="s">
        <v>34</v>
      </c>
      <c r="F181" s="250" t="s">
        <v>288</v>
      </c>
      <c r="G181" s="248"/>
      <c r="H181" s="251">
        <v>2.4199999999999999</v>
      </c>
      <c r="I181" s="252"/>
      <c r="J181" s="248"/>
      <c r="K181" s="248"/>
      <c r="L181" s="253"/>
      <c r="M181" s="254"/>
      <c r="N181" s="255"/>
      <c r="O181" s="255"/>
      <c r="P181" s="255"/>
      <c r="Q181" s="255"/>
      <c r="R181" s="255"/>
      <c r="S181" s="255"/>
      <c r="T181" s="256"/>
      <c r="AT181" s="257" t="s">
        <v>144</v>
      </c>
      <c r="AU181" s="257" t="s">
        <v>23</v>
      </c>
      <c r="AV181" s="12" t="s">
        <v>23</v>
      </c>
      <c r="AW181" s="12" t="s">
        <v>41</v>
      </c>
      <c r="AX181" s="12" t="s">
        <v>78</v>
      </c>
      <c r="AY181" s="257" t="s">
        <v>133</v>
      </c>
    </row>
    <row r="182" s="13" customFormat="1">
      <c r="B182" s="258"/>
      <c r="C182" s="259"/>
      <c r="D182" s="234" t="s">
        <v>144</v>
      </c>
      <c r="E182" s="260" t="s">
        <v>34</v>
      </c>
      <c r="F182" s="261" t="s">
        <v>156</v>
      </c>
      <c r="G182" s="259"/>
      <c r="H182" s="262">
        <v>3.7200000000000002</v>
      </c>
      <c r="I182" s="263"/>
      <c r="J182" s="259"/>
      <c r="K182" s="259"/>
      <c r="L182" s="264"/>
      <c r="M182" s="265"/>
      <c r="N182" s="266"/>
      <c r="O182" s="266"/>
      <c r="P182" s="266"/>
      <c r="Q182" s="266"/>
      <c r="R182" s="266"/>
      <c r="S182" s="266"/>
      <c r="T182" s="267"/>
      <c r="AT182" s="268" t="s">
        <v>144</v>
      </c>
      <c r="AU182" s="268" t="s">
        <v>23</v>
      </c>
      <c r="AV182" s="13" t="s">
        <v>140</v>
      </c>
      <c r="AW182" s="13" t="s">
        <v>41</v>
      </c>
      <c r="AX182" s="13" t="s">
        <v>86</v>
      </c>
      <c r="AY182" s="268" t="s">
        <v>133</v>
      </c>
    </row>
    <row r="183" s="10" customFormat="1" ht="29.88" customHeight="1">
      <c r="B183" s="206"/>
      <c r="C183" s="207"/>
      <c r="D183" s="208" t="s">
        <v>77</v>
      </c>
      <c r="E183" s="220" t="s">
        <v>163</v>
      </c>
      <c r="F183" s="220" t="s">
        <v>289</v>
      </c>
      <c r="G183" s="207"/>
      <c r="H183" s="207"/>
      <c r="I183" s="210"/>
      <c r="J183" s="221">
        <f>BK183</f>
        <v>0</v>
      </c>
      <c r="K183" s="207"/>
      <c r="L183" s="212"/>
      <c r="M183" s="213"/>
      <c r="N183" s="214"/>
      <c r="O183" s="214"/>
      <c r="P183" s="215">
        <f>SUM(P184:P210)</f>
        <v>0</v>
      </c>
      <c r="Q183" s="214"/>
      <c r="R183" s="215">
        <f>SUM(R184:R210)</f>
        <v>7.1795200000000001</v>
      </c>
      <c r="S183" s="214"/>
      <c r="T183" s="216">
        <f>SUM(T184:T210)</f>
        <v>0</v>
      </c>
      <c r="AR183" s="217" t="s">
        <v>86</v>
      </c>
      <c r="AT183" s="218" t="s">
        <v>77</v>
      </c>
      <c r="AU183" s="218" t="s">
        <v>86</v>
      </c>
      <c r="AY183" s="217" t="s">
        <v>133</v>
      </c>
      <c r="BK183" s="219">
        <f>SUM(BK184:BK210)</f>
        <v>0</v>
      </c>
    </row>
    <row r="184" s="1" customFormat="1" ht="25.5" customHeight="1">
      <c r="B184" s="46"/>
      <c r="C184" s="222" t="s">
        <v>252</v>
      </c>
      <c r="D184" s="222" t="s">
        <v>135</v>
      </c>
      <c r="E184" s="223" t="s">
        <v>290</v>
      </c>
      <c r="F184" s="224" t="s">
        <v>291</v>
      </c>
      <c r="G184" s="225" t="s">
        <v>138</v>
      </c>
      <c r="H184" s="226">
        <v>34</v>
      </c>
      <c r="I184" s="227"/>
      <c r="J184" s="228">
        <f>ROUND(I184*H184,2)</f>
        <v>0</v>
      </c>
      <c r="K184" s="224" t="s">
        <v>172</v>
      </c>
      <c r="L184" s="72"/>
      <c r="M184" s="229" t="s">
        <v>34</v>
      </c>
      <c r="N184" s="230" t="s">
        <v>49</v>
      </c>
      <c r="O184" s="47"/>
      <c r="P184" s="231">
        <f>O184*H184</f>
        <v>0</v>
      </c>
      <c r="Q184" s="231">
        <v>0</v>
      </c>
      <c r="R184" s="231">
        <f>Q184*H184</f>
        <v>0</v>
      </c>
      <c r="S184" s="231">
        <v>0</v>
      </c>
      <c r="T184" s="232">
        <f>S184*H184</f>
        <v>0</v>
      </c>
      <c r="AR184" s="23" t="s">
        <v>140</v>
      </c>
      <c r="AT184" s="23" t="s">
        <v>135</v>
      </c>
      <c r="AU184" s="23" t="s">
        <v>23</v>
      </c>
      <c r="AY184" s="23" t="s">
        <v>133</v>
      </c>
      <c r="BE184" s="233">
        <f>IF(N184="základní",J184,0)</f>
        <v>0</v>
      </c>
      <c r="BF184" s="233">
        <f>IF(N184="snížená",J184,0)</f>
        <v>0</v>
      </c>
      <c r="BG184" s="233">
        <f>IF(N184="zákl. přenesená",J184,0)</f>
        <v>0</v>
      </c>
      <c r="BH184" s="233">
        <f>IF(N184="sníž. přenesená",J184,0)</f>
        <v>0</v>
      </c>
      <c r="BI184" s="233">
        <f>IF(N184="nulová",J184,0)</f>
        <v>0</v>
      </c>
      <c r="BJ184" s="23" t="s">
        <v>86</v>
      </c>
      <c r="BK184" s="233">
        <f>ROUND(I184*H184,2)</f>
        <v>0</v>
      </c>
      <c r="BL184" s="23" t="s">
        <v>140</v>
      </c>
      <c r="BM184" s="23" t="s">
        <v>292</v>
      </c>
    </row>
    <row r="185" s="12" customFormat="1">
      <c r="B185" s="247"/>
      <c r="C185" s="248"/>
      <c r="D185" s="234" t="s">
        <v>144</v>
      </c>
      <c r="E185" s="249" t="s">
        <v>34</v>
      </c>
      <c r="F185" s="250" t="s">
        <v>293</v>
      </c>
      <c r="G185" s="248"/>
      <c r="H185" s="251">
        <v>34</v>
      </c>
      <c r="I185" s="252"/>
      <c r="J185" s="248"/>
      <c r="K185" s="248"/>
      <c r="L185" s="253"/>
      <c r="M185" s="254"/>
      <c r="N185" s="255"/>
      <c r="O185" s="255"/>
      <c r="P185" s="255"/>
      <c r="Q185" s="255"/>
      <c r="R185" s="255"/>
      <c r="S185" s="255"/>
      <c r="T185" s="256"/>
      <c r="AT185" s="257" t="s">
        <v>144</v>
      </c>
      <c r="AU185" s="257" t="s">
        <v>23</v>
      </c>
      <c r="AV185" s="12" t="s">
        <v>23</v>
      </c>
      <c r="AW185" s="12" t="s">
        <v>41</v>
      </c>
      <c r="AX185" s="12" t="s">
        <v>78</v>
      </c>
      <c r="AY185" s="257" t="s">
        <v>133</v>
      </c>
    </row>
    <row r="186" s="13" customFormat="1">
      <c r="B186" s="258"/>
      <c r="C186" s="259"/>
      <c r="D186" s="234" t="s">
        <v>144</v>
      </c>
      <c r="E186" s="260" t="s">
        <v>34</v>
      </c>
      <c r="F186" s="261" t="s">
        <v>156</v>
      </c>
      <c r="G186" s="259"/>
      <c r="H186" s="262">
        <v>34</v>
      </c>
      <c r="I186" s="263"/>
      <c r="J186" s="259"/>
      <c r="K186" s="259"/>
      <c r="L186" s="264"/>
      <c r="M186" s="265"/>
      <c r="N186" s="266"/>
      <c r="O186" s="266"/>
      <c r="P186" s="266"/>
      <c r="Q186" s="266"/>
      <c r="R186" s="266"/>
      <c r="S186" s="266"/>
      <c r="T186" s="267"/>
      <c r="AT186" s="268" t="s">
        <v>144</v>
      </c>
      <c r="AU186" s="268" t="s">
        <v>23</v>
      </c>
      <c r="AV186" s="13" t="s">
        <v>140</v>
      </c>
      <c r="AW186" s="13" t="s">
        <v>41</v>
      </c>
      <c r="AX186" s="13" t="s">
        <v>86</v>
      </c>
      <c r="AY186" s="268" t="s">
        <v>133</v>
      </c>
    </row>
    <row r="187" s="1" customFormat="1" ht="25.5" customHeight="1">
      <c r="B187" s="46"/>
      <c r="C187" s="222" t="s">
        <v>294</v>
      </c>
      <c r="D187" s="222" t="s">
        <v>135</v>
      </c>
      <c r="E187" s="223" t="s">
        <v>295</v>
      </c>
      <c r="F187" s="224" t="s">
        <v>296</v>
      </c>
      <c r="G187" s="225" t="s">
        <v>138</v>
      </c>
      <c r="H187" s="226">
        <v>26</v>
      </c>
      <c r="I187" s="227"/>
      <c r="J187" s="228">
        <f>ROUND(I187*H187,2)</f>
        <v>0</v>
      </c>
      <c r="K187" s="224" t="s">
        <v>198</v>
      </c>
      <c r="L187" s="72"/>
      <c r="M187" s="229" t="s">
        <v>34</v>
      </c>
      <c r="N187" s="230" t="s">
        <v>49</v>
      </c>
      <c r="O187" s="47"/>
      <c r="P187" s="231">
        <f>O187*H187</f>
        <v>0</v>
      </c>
      <c r="Q187" s="231">
        <v>0</v>
      </c>
      <c r="R187" s="231">
        <f>Q187*H187</f>
        <v>0</v>
      </c>
      <c r="S187" s="231">
        <v>0</v>
      </c>
      <c r="T187" s="232">
        <f>S187*H187</f>
        <v>0</v>
      </c>
      <c r="AR187" s="23" t="s">
        <v>140</v>
      </c>
      <c r="AT187" s="23" t="s">
        <v>135</v>
      </c>
      <c r="AU187" s="23" t="s">
        <v>23</v>
      </c>
      <c r="AY187" s="23" t="s">
        <v>133</v>
      </c>
      <c r="BE187" s="233">
        <f>IF(N187="základní",J187,0)</f>
        <v>0</v>
      </c>
      <c r="BF187" s="233">
        <f>IF(N187="snížená",J187,0)</f>
        <v>0</v>
      </c>
      <c r="BG187" s="233">
        <f>IF(N187="zákl. přenesená",J187,0)</f>
        <v>0</v>
      </c>
      <c r="BH187" s="233">
        <f>IF(N187="sníž. přenesená",J187,0)</f>
        <v>0</v>
      </c>
      <c r="BI187" s="233">
        <f>IF(N187="nulová",J187,0)</f>
        <v>0</v>
      </c>
      <c r="BJ187" s="23" t="s">
        <v>86</v>
      </c>
      <c r="BK187" s="233">
        <f>ROUND(I187*H187,2)</f>
        <v>0</v>
      </c>
      <c r="BL187" s="23" t="s">
        <v>140</v>
      </c>
      <c r="BM187" s="23" t="s">
        <v>297</v>
      </c>
    </row>
    <row r="188" s="12" customFormat="1">
      <c r="B188" s="247"/>
      <c r="C188" s="248"/>
      <c r="D188" s="234" t="s">
        <v>144</v>
      </c>
      <c r="E188" s="249" t="s">
        <v>34</v>
      </c>
      <c r="F188" s="250" t="s">
        <v>252</v>
      </c>
      <c r="G188" s="248"/>
      <c r="H188" s="251">
        <v>26</v>
      </c>
      <c r="I188" s="252"/>
      <c r="J188" s="248"/>
      <c r="K188" s="248"/>
      <c r="L188" s="253"/>
      <c r="M188" s="254"/>
      <c r="N188" s="255"/>
      <c r="O188" s="255"/>
      <c r="P188" s="255"/>
      <c r="Q188" s="255"/>
      <c r="R188" s="255"/>
      <c r="S188" s="255"/>
      <c r="T188" s="256"/>
      <c r="AT188" s="257" t="s">
        <v>144</v>
      </c>
      <c r="AU188" s="257" t="s">
        <v>23</v>
      </c>
      <c r="AV188" s="12" t="s">
        <v>23</v>
      </c>
      <c r="AW188" s="12" t="s">
        <v>41</v>
      </c>
      <c r="AX188" s="12" t="s">
        <v>78</v>
      </c>
      <c r="AY188" s="257" t="s">
        <v>133</v>
      </c>
    </row>
    <row r="189" s="13" customFormat="1">
      <c r="B189" s="258"/>
      <c r="C189" s="259"/>
      <c r="D189" s="234" t="s">
        <v>144</v>
      </c>
      <c r="E189" s="260" t="s">
        <v>34</v>
      </c>
      <c r="F189" s="261" t="s">
        <v>156</v>
      </c>
      <c r="G189" s="259"/>
      <c r="H189" s="262">
        <v>26</v>
      </c>
      <c r="I189" s="263"/>
      <c r="J189" s="259"/>
      <c r="K189" s="259"/>
      <c r="L189" s="264"/>
      <c r="M189" s="265"/>
      <c r="N189" s="266"/>
      <c r="O189" s="266"/>
      <c r="P189" s="266"/>
      <c r="Q189" s="266"/>
      <c r="R189" s="266"/>
      <c r="S189" s="266"/>
      <c r="T189" s="267"/>
      <c r="AT189" s="268" t="s">
        <v>144</v>
      </c>
      <c r="AU189" s="268" t="s">
        <v>23</v>
      </c>
      <c r="AV189" s="13" t="s">
        <v>140</v>
      </c>
      <c r="AW189" s="13" t="s">
        <v>41</v>
      </c>
      <c r="AX189" s="13" t="s">
        <v>86</v>
      </c>
      <c r="AY189" s="268" t="s">
        <v>133</v>
      </c>
    </row>
    <row r="190" s="1" customFormat="1" ht="25.5" customHeight="1">
      <c r="B190" s="46"/>
      <c r="C190" s="222" t="s">
        <v>298</v>
      </c>
      <c r="D190" s="222" t="s">
        <v>135</v>
      </c>
      <c r="E190" s="223" t="s">
        <v>299</v>
      </c>
      <c r="F190" s="224" t="s">
        <v>300</v>
      </c>
      <c r="G190" s="225" t="s">
        <v>138</v>
      </c>
      <c r="H190" s="226">
        <v>0.5</v>
      </c>
      <c r="I190" s="227"/>
      <c r="J190" s="228">
        <f>ROUND(I190*H190,2)</f>
        <v>0</v>
      </c>
      <c r="K190" s="224" t="s">
        <v>172</v>
      </c>
      <c r="L190" s="72"/>
      <c r="M190" s="229" t="s">
        <v>34</v>
      </c>
      <c r="N190" s="230" t="s">
        <v>49</v>
      </c>
      <c r="O190" s="47"/>
      <c r="P190" s="231">
        <f>O190*H190</f>
        <v>0</v>
      </c>
      <c r="Q190" s="231">
        <v>0.39561000000000002</v>
      </c>
      <c r="R190" s="231">
        <f>Q190*H190</f>
        <v>0.19780500000000001</v>
      </c>
      <c r="S190" s="231">
        <v>0</v>
      </c>
      <c r="T190" s="232">
        <f>S190*H190</f>
        <v>0</v>
      </c>
      <c r="AR190" s="23" t="s">
        <v>140</v>
      </c>
      <c r="AT190" s="23" t="s">
        <v>135</v>
      </c>
      <c r="AU190" s="23" t="s">
        <v>23</v>
      </c>
      <c r="AY190" s="23" t="s">
        <v>133</v>
      </c>
      <c r="BE190" s="233">
        <f>IF(N190="základní",J190,0)</f>
        <v>0</v>
      </c>
      <c r="BF190" s="233">
        <f>IF(N190="snížená",J190,0)</f>
        <v>0</v>
      </c>
      <c r="BG190" s="233">
        <f>IF(N190="zákl. přenesená",J190,0)</f>
        <v>0</v>
      </c>
      <c r="BH190" s="233">
        <f>IF(N190="sníž. přenesená",J190,0)</f>
        <v>0</v>
      </c>
      <c r="BI190" s="233">
        <f>IF(N190="nulová",J190,0)</f>
        <v>0</v>
      </c>
      <c r="BJ190" s="23" t="s">
        <v>86</v>
      </c>
      <c r="BK190" s="233">
        <f>ROUND(I190*H190,2)</f>
        <v>0</v>
      </c>
      <c r="BL190" s="23" t="s">
        <v>140</v>
      </c>
      <c r="BM190" s="23" t="s">
        <v>301</v>
      </c>
    </row>
    <row r="191" s="1" customFormat="1">
      <c r="B191" s="46"/>
      <c r="C191" s="74"/>
      <c r="D191" s="234" t="s">
        <v>142</v>
      </c>
      <c r="E191" s="74"/>
      <c r="F191" s="235" t="s">
        <v>302</v>
      </c>
      <c r="G191" s="74"/>
      <c r="H191" s="74"/>
      <c r="I191" s="192"/>
      <c r="J191" s="74"/>
      <c r="K191" s="74"/>
      <c r="L191" s="72"/>
      <c r="M191" s="236"/>
      <c r="N191" s="47"/>
      <c r="O191" s="47"/>
      <c r="P191" s="47"/>
      <c r="Q191" s="47"/>
      <c r="R191" s="47"/>
      <c r="S191" s="47"/>
      <c r="T191" s="95"/>
      <c r="AT191" s="23" t="s">
        <v>142</v>
      </c>
      <c r="AU191" s="23" t="s">
        <v>23</v>
      </c>
    </row>
    <row r="192" s="11" customFormat="1">
      <c r="B192" s="237"/>
      <c r="C192" s="238"/>
      <c r="D192" s="234" t="s">
        <v>144</v>
      </c>
      <c r="E192" s="239" t="s">
        <v>34</v>
      </c>
      <c r="F192" s="240" t="s">
        <v>303</v>
      </c>
      <c r="G192" s="238"/>
      <c r="H192" s="239" t="s">
        <v>34</v>
      </c>
      <c r="I192" s="241"/>
      <c r="J192" s="238"/>
      <c r="K192" s="238"/>
      <c r="L192" s="242"/>
      <c r="M192" s="243"/>
      <c r="N192" s="244"/>
      <c r="O192" s="244"/>
      <c r="P192" s="244"/>
      <c r="Q192" s="244"/>
      <c r="R192" s="244"/>
      <c r="S192" s="244"/>
      <c r="T192" s="245"/>
      <c r="AT192" s="246" t="s">
        <v>144</v>
      </c>
      <c r="AU192" s="246" t="s">
        <v>23</v>
      </c>
      <c r="AV192" s="11" t="s">
        <v>86</v>
      </c>
      <c r="AW192" s="11" t="s">
        <v>41</v>
      </c>
      <c r="AX192" s="11" t="s">
        <v>78</v>
      </c>
      <c r="AY192" s="246" t="s">
        <v>133</v>
      </c>
    </row>
    <row r="193" s="12" customFormat="1">
      <c r="B193" s="247"/>
      <c r="C193" s="248"/>
      <c r="D193" s="234" t="s">
        <v>144</v>
      </c>
      <c r="E193" s="249" t="s">
        <v>34</v>
      </c>
      <c r="F193" s="250" t="s">
        <v>253</v>
      </c>
      <c r="G193" s="248"/>
      <c r="H193" s="251">
        <v>0.5</v>
      </c>
      <c r="I193" s="252"/>
      <c r="J193" s="248"/>
      <c r="K193" s="248"/>
      <c r="L193" s="253"/>
      <c r="M193" s="254"/>
      <c r="N193" s="255"/>
      <c r="O193" s="255"/>
      <c r="P193" s="255"/>
      <c r="Q193" s="255"/>
      <c r="R193" s="255"/>
      <c r="S193" s="255"/>
      <c r="T193" s="256"/>
      <c r="AT193" s="257" t="s">
        <v>144</v>
      </c>
      <c r="AU193" s="257" t="s">
        <v>23</v>
      </c>
      <c r="AV193" s="12" t="s">
        <v>23</v>
      </c>
      <c r="AW193" s="12" t="s">
        <v>41</v>
      </c>
      <c r="AX193" s="12" t="s">
        <v>78</v>
      </c>
      <c r="AY193" s="257" t="s">
        <v>133</v>
      </c>
    </row>
    <row r="194" s="13" customFormat="1">
      <c r="B194" s="258"/>
      <c r="C194" s="259"/>
      <c r="D194" s="234" t="s">
        <v>144</v>
      </c>
      <c r="E194" s="260" t="s">
        <v>34</v>
      </c>
      <c r="F194" s="261" t="s">
        <v>156</v>
      </c>
      <c r="G194" s="259"/>
      <c r="H194" s="262">
        <v>0.5</v>
      </c>
      <c r="I194" s="263"/>
      <c r="J194" s="259"/>
      <c r="K194" s="259"/>
      <c r="L194" s="264"/>
      <c r="M194" s="265"/>
      <c r="N194" s="266"/>
      <c r="O194" s="266"/>
      <c r="P194" s="266"/>
      <c r="Q194" s="266"/>
      <c r="R194" s="266"/>
      <c r="S194" s="266"/>
      <c r="T194" s="267"/>
      <c r="AT194" s="268" t="s">
        <v>144</v>
      </c>
      <c r="AU194" s="268" t="s">
        <v>23</v>
      </c>
      <c r="AV194" s="13" t="s">
        <v>140</v>
      </c>
      <c r="AW194" s="13" t="s">
        <v>41</v>
      </c>
      <c r="AX194" s="13" t="s">
        <v>86</v>
      </c>
      <c r="AY194" s="268" t="s">
        <v>133</v>
      </c>
    </row>
    <row r="195" s="1" customFormat="1" ht="38.25" customHeight="1">
      <c r="B195" s="46"/>
      <c r="C195" s="222" t="s">
        <v>304</v>
      </c>
      <c r="D195" s="222" t="s">
        <v>135</v>
      </c>
      <c r="E195" s="223" t="s">
        <v>305</v>
      </c>
      <c r="F195" s="224" t="s">
        <v>306</v>
      </c>
      <c r="G195" s="225" t="s">
        <v>138</v>
      </c>
      <c r="H195" s="226">
        <v>0.5</v>
      </c>
      <c r="I195" s="227"/>
      <c r="J195" s="228">
        <f>ROUND(I195*H195,2)</f>
        <v>0</v>
      </c>
      <c r="K195" s="224" t="s">
        <v>172</v>
      </c>
      <c r="L195" s="72"/>
      <c r="M195" s="229" t="s">
        <v>34</v>
      </c>
      <c r="N195" s="230" t="s">
        <v>49</v>
      </c>
      <c r="O195" s="47"/>
      <c r="P195" s="231">
        <f>O195*H195</f>
        <v>0</v>
      </c>
      <c r="Q195" s="231">
        <v>0.49985000000000002</v>
      </c>
      <c r="R195" s="231">
        <f>Q195*H195</f>
        <v>0.24992500000000001</v>
      </c>
      <c r="S195" s="231">
        <v>0</v>
      </c>
      <c r="T195" s="232">
        <f>S195*H195</f>
        <v>0</v>
      </c>
      <c r="AR195" s="23" t="s">
        <v>140</v>
      </c>
      <c r="AT195" s="23" t="s">
        <v>135</v>
      </c>
      <c r="AU195" s="23" t="s">
        <v>23</v>
      </c>
      <c r="AY195" s="23" t="s">
        <v>133</v>
      </c>
      <c r="BE195" s="233">
        <f>IF(N195="základní",J195,0)</f>
        <v>0</v>
      </c>
      <c r="BF195" s="233">
        <f>IF(N195="snížená",J195,0)</f>
        <v>0</v>
      </c>
      <c r="BG195" s="233">
        <f>IF(N195="zákl. přenesená",J195,0)</f>
        <v>0</v>
      </c>
      <c r="BH195" s="233">
        <f>IF(N195="sníž. přenesená",J195,0)</f>
        <v>0</v>
      </c>
      <c r="BI195" s="233">
        <f>IF(N195="nulová",J195,0)</f>
        <v>0</v>
      </c>
      <c r="BJ195" s="23" t="s">
        <v>86</v>
      </c>
      <c r="BK195" s="233">
        <f>ROUND(I195*H195,2)</f>
        <v>0</v>
      </c>
      <c r="BL195" s="23" t="s">
        <v>140</v>
      </c>
      <c r="BM195" s="23" t="s">
        <v>307</v>
      </c>
    </row>
    <row r="196" s="1" customFormat="1">
      <c r="B196" s="46"/>
      <c r="C196" s="74"/>
      <c r="D196" s="234" t="s">
        <v>142</v>
      </c>
      <c r="E196" s="74"/>
      <c r="F196" s="235" t="s">
        <v>302</v>
      </c>
      <c r="G196" s="74"/>
      <c r="H196" s="74"/>
      <c r="I196" s="192"/>
      <c r="J196" s="74"/>
      <c r="K196" s="74"/>
      <c r="L196" s="72"/>
      <c r="M196" s="236"/>
      <c r="N196" s="47"/>
      <c r="O196" s="47"/>
      <c r="P196" s="47"/>
      <c r="Q196" s="47"/>
      <c r="R196" s="47"/>
      <c r="S196" s="47"/>
      <c r="T196" s="95"/>
      <c r="AT196" s="23" t="s">
        <v>142</v>
      </c>
      <c r="AU196" s="23" t="s">
        <v>23</v>
      </c>
    </row>
    <row r="197" s="11" customFormat="1">
      <c r="B197" s="237"/>
      <c r="C197" s="238"/>
      <c r="D197" s="234" t="s">
        <v>144</v>
      </c>
      <c r="E197" s="239" t="s">
        <v>34</v>
      </c>
      <c r="F197" s="240" t="s">
        <v>308</v>
      </c>
      <c r="G197" s="238"/>
      <c r="H197" s="239" t="s">
        <v>34</v>
      </c>
      <c r="I197" s="241"/>
      <c r="J197" s="238"/>
      <c r="K197" s="238"/>
      <c r="L197" s="242"/>
      <c r="M197" s="243"/>
      <c r="N197" s="244"/>
      <c r="O197" s="244"/>
      <c r="P197" s="244"/>
      <c r="Q197" s="244"/>
      <c r="R197" s="244"/>
      <c r="S197" s="244"/>
      <c r="T197" s="245"/>
      <c r="AT197" s="246" t="s">
        <v>144</v>
      </c>
      <c r="AU197" s="246" t="s">
        <v>23</v>
      </c>
      <c r="AV197" s="11" t="s">
        <v>86</v>
      </c>
      <c r="AW197" s="11" t="s">
        <v>41</v>
      </c>
      <c r="AX197" s="11" t="s">
        <v>78</v>
      </c>
      <c r="AY197" s="246" t="s">
        <v>133</v>
      </c>
    </row>
    <row r="198" s="12" customFormat="1">
      <c r="B198" s="247"/>
      <c r="C198" s="248"/>
      <c r="D198" s="234" t="s">
        <v>144</v>
      </c>
      <c r="E198" s="249" t="s">
        <v>34</v>
      </c>
      <c r="F198" s="250" t="s">
        <v>253</v>
      </c>
      <c r="G198" s="248"/>
      <c r="H198" s="251">
        <v>0.5</v>
      </c>
      <c r="I198" s="252"/>
      <c r="J198" s="248"/>
      <c r="K198" s="248"/>
      <c r="L198" s="253"/>
      <c r="M198" s="254"/>
      <c r="N198" s="255"/>
      <c r="O198" s="255"/>
      <c r="P198" s="255"/>
      <c r="Q198" s="255"/>
      <c r="R198" s="255"/>
      <c r="S198" s="255"/>
      <c r="T198" s="256"/>
      <c r="AT198" s="257" t="s">
        <v>144</v>
      </c>
      <c r="AU198" s="257" t="s">
        <v>23</v>
      </c>
      <c r="AV198" s="12" t="s">
        <v>23</v>
      </c>
      <c r="AW198" s="12" t="s">
        <v>41</v>
      </c>
      <c r="AX198" s="12" t="s">
        <v>78</v>
      </c>
      <c r="AY198" s="257" t="s">
        <v>133</v>
      </c>
    </row>
    <row r="199" s="13" customFormat="1">
      <c r="B199" s="258"/>
      <c r="C199" s="259"/>
      <c r="D199" s="234" t="s">
        <v>144</v>
      </c>
      <c r="E199" s="260" t="s">
        <v>34</v>
      </c>
      <c r="F199" s="261" t="s">
        <v>156</v>
      </c>
      <c r="G199" s="259"/>
      <c r="H199" s="262">
        <v>0.5</v>
      </c>
      <c r="I199" s="263"/>
      <c r="J199" s="259"/>
      <c r="K199" s="259"/>
      <c r="L199" s="264"/>
      <c r="M199" s="265"/>
      <c r="N199" s="266"/>
      <c r="O199" s="266"/>
      <c r="P199" s="266"/>
      <c r="Q199" s="266"/>
      <c r="R199" s="266"/>
      <c r="S199" s="266"/>
      <c r="T199" s="267"/>
      <c r="AT199" s="268" t="s">
        <v>144</v>
      </c>
      <c r="AU199" s="268" t="s">
        <v>23</v>
      </c>
      <c r="AV199" s="13" t="s">
        <v>140</v>
      </c>
      <c r="AW199" s="13" t="s">
        <v>41</v>
      </c>
      <c r="AX199" s="13" t="s">
        <v>86</v>
      </c>
      <c r="AY199" s="268" t="s">
        <v>133</v>
      </c>
    </row>
    <row r="200" s="1" customFormat="1" ht="25.5" customHeight="1">
      <c r="B200" s="46"/>
      <c r="C200" s="222" t="s">
        <v>309</v>
      </c>
      <c r="D200" s="222" t="s">
        <v>135</v>
      </c>
      <c r="E200" s="223" t="s">
        <v>310</v>
      </c>
      <c r="F200" s="224" t="s">
        <v>311</v>
      </c>
      <c r="G200" s="225" t="s">
        <v>138</v>
      </c>
      <c r="H200" s="226">
        <v>0.5</v>
      </c>
      <c r="I200" s="227"/>
      <c r="J200" s="228">
        <f>ROUND(I200*H200,2)</f>
        <v>0</v>
      </c>
      <c r="K200" s="224" t="s">
        <v>172</v>
      </c>
      <c r="L200" s="72"/>
      <c r="M200" s="229" t="s">
        <v>34</v>
      </c>
      <c r="N200" s="230" t="s">
        <v>49</v>
      </c>
      <c r="O200" s="47"/>
      <c r="P200" s="231">
        <f>O200*H200</f>
        <v>0</v>
      </c>
      <c r="Q200" s="231">
        <v>0</v>
      </c>
      <c r="R200" s="231">
        <f>Q200*H200</f>
        <v>0</v>
      </c>
      <c r="S200" s="231">
        <v>0</v>
      </c>
      <c r="T200" s="232">
        <f>S200*H200</f>
        <v>0</v>
      </c>
      <c r="AR200" s="23" t="s">
        <v>140</v>
      </c>
      <c r="AT200" s="23" t="s">
        <v>135</v>
      </c>
      <c r="AU200" s="23" t="s">
        <v>23</v>
      </c>
      <c r="AY200" s="23" t="s">
        <v>133</v>
      </c>
      <c r="BE200" s="233">
        <f>IF(N200="základní",J200,0)</f>
        <v>0</v>
      </c>
      <c r="BF200" s="233">
        <f>IF(N200="snížená",J200,0)</f>
        <v>0</v>
      </c>
      <c r="BG200" s="233">
        <f>IF(N200="zákl. přenesená",J200,0)</f>
        <v>0</v>
      </c>
      <c r="BH200" s="233">
        <f>IF(N200="sníž. přenesená",J200,0)</f>
        <v>0</v>
      </c>
      <c r="BI200" s="233">
        <f>IF(N200="nulová",J200,0)</f>
        <v>0</v>
      </c>
      <c r="BJ200" s="23" t="s">
        <v>86</v>
      </c>
      <c r="BK200" s="233">
        <f>ROUND(I200*H200,2)</f>
        <v>0</v>
      </c>
      <c r="BL200" s="23" t="s">
        <v>140</v>
      </c>
      <c r="BM200" s="23" t="s">
        <v>312</v>
      </c>
    </row>
    <row r="201" s="1" customFormat="1" ht="51" customHeight="1">
      <c r="B201" s="46"/>
      <c r="C201" s="222" t="s">
        <v>313</v>
      </c>
      <c r="D201" s="222" t="s">
        <v>135</v>
      </c>
      <c r="E201" s="223" t="s">
        <v>314</v>
      </c>
      <c r="F201" s="224" t="s">
        <v>315</v>
      </c>
      <c r="G201" s="225" t="s">
        <v>138</v>
      </c>
      <c r="H201" s="226">
        <v>34</v>
      </c>
      <c r="I201" s="227"/>
      <c r="J201" s="228">
        <f>ROUND(I201*H201,2)</f>
        <v>0</v>
      </c>
      <c r="K201" s="224" t="s">
        <v>139</v>
      </c>
      <c r="L201" s="72"/>
      <c r="M201" s="229" t="s">
        <v>34</v>
      </c>
      <c r="N201" s="230" t="s">
        <v>49</v>
      </c>
      <c r="O201" s="47"/>
      <c r="P201" s="231">
        <f>O201*H201</f>
        <v>0</v>
      </c>
      <c r="Q201" s="231">
        <v>0.084250000000000005</v>
      </c>
      <c r="R201" s="231">
        <f>Q201*H201</f>
        <v>2.8645</v>
      </c>
      <c r="S201" s="231">
        <v>0</v>
      </c>
      <c r="T201" s="232">
        <f>S201*H201</f>
        <v>0</v>
      </c>
      <c r="AR201" s="23" t="s">
        <v>140</v>
      </c>
      <c r="AT201" s="23" t="s">
        <v>135</v>
      </c>
      <c r="AU201" s="23" t="s">
        <v>23</v>
      </c>
      <c r="AY201" s="23" t="s">
        <v>133</v>
      </c>
      <c r="BE201" s="233">
        <f>IF(N201="základní",J201,0)</f>
        <v>0</v>
      </c>
      <c r="BF201" s="233">
        <f>IF(N201="snížená",J201,0)</f>
        <v>0</v>
      </c>
      <c r="BG201" s="233">
        <f>IF(N201="zákl. přenesená",J201,0)</f>
        <v>0</v>
      </c>
      <c r="BH201" s="233">
        <f>IF(N201="sníž. přenesená",J201,0)</f>
        <v>0</v>
      </c>
      <c r="BI201" s="233">
        <f>IF(N201="nulová",J201,0)</f>
        <v>0</v>
      </c>
      <c r="BJ201" s="23" t="s">
        <v>86</v>
      </c>
      <c r="BK201" s="233">
        <f>ROUND(I201*H201,2)</f>
        <v>0</v>
      </c>
      <c r="BL201" s="23" t="s">
        <v>140</v>
      </c>
      <c r="BM201" s="23" t="s">
        <v>316</v>
      </c>
    </row>
    <row r="202" s="1" customFormat="1">
      <c r="B202" s="46"/>
      <c r="C202" s="74"/>
      <c r="D202" s="234" t="s">
        <v>142</v>
      </c>
      <c r="E202" s="74"/>
      <c r="F202" s="235" t="s">
        <v>317</v>
      </c>
      <c r="G202" s="74"/>
      <c r="H202" s="74"/>
      <c r="I202" s="192"/>
      <c r="J202" s="74"/>
      <c r="K202" s="74"/>
      <c r="L202" s="72"/>
      <c r="M202" s="236"/>
      <c r="N202" s="47"/>
      <c r="O202" s="47"/>
      <c r="P202" s="47"/>
      <c r="Q202" s="47"/>
      <c r="R202" s="47"/>
      <c r="S202" s="47"/>
      <c r="T202" s="95"/>
      <c r="AT202" s="23" t="s">
        <v>142</v>
      </c>
      <c r="AU202" s="23" t="s">
        <v>23</v>
      </c>
    </row>
    <row r="203" s="12" customFormat="1">
      <c r="B203" s="247"/>
      <c r="C203" s="248"/>
      <c r="D203" s="234" t="s">
        <v>144</v>
      </c>
      <c r="E203" s="249" t="s">
        <v>34</v>
      </c>
      <c r="F203" s="250" t="s">
        <v>235</v>
      </c>
      <c r="G203" s="248"/>
      <c r="H203" s="251">
        <v>16</v>
      </c>
      <c r="I203" s="252"/>
      <c r="J203" s="248"/>
      <c r="K203" s="248"/>
      <c r="L203" s="253"/>
      <c r="M203" s="254"/>
      <c r="N203" s="255"/>
      <c r="O203" s="255"/>
      <c r="P203" s="255"/>
      <c r="Q203" s="255"/>
      <c r="R203" s="255"/>
      <c r="S203" s="255"/>
      <c r="T203" s="256"/>
      <c r="AT203" s="257" t="s">
        <v>144</v>
      </c>
      <c r="AU203" s="257" t="s">
        <v>23</v>
      </c>
      <c r="AV203" s="12" t="s">
        <v>23</v>
      </c>
      <c r="AW203" s="12" t="s">
        <v>41</v>
      </c>
      <c r="AX203" s="12" t="s">
        <v>78</v>
      </c>
      <c r="AY203" s="257" t="s">
        <v>133</v>
      </c>
    </row>
    <row r="204" s="12" customFormat="1">
      <c r="B204" s="247"/>
      <c r="C204" s="248"/>
      <c r="D204" s="234" t="s">
        <v>144</v>
      </c>
      <c r="E204" s="249" t="s">
        <v>34</v>
      </c>
      <c r="F204" s="250" t="s">
        <v>146</v>
      </c>
      <c r="G204" s="248"/>
      <c r="H204" s="251">
        <v>9</v>
      </c>
      <c r="I204" s="252"/>
      <c r="J204" s="248"/>
      <c r="K204" s="248"/>
      <c r="L204" s="253"/>
      <c r="M204" s="254"/>
      <c r="N204" s="255"/>
      <c r="O204" s="255"/>
      <c r="P204" s="255"/>
      <c r="Q204" s="255"/>
      <c r="R204" s="255"/>
      <c r="S204" s="255"/>
      <c r="T204" s="256"/>
      <c r="AT204" s="257" t="s">
        <v>144</v>
      </c>
      <c r="AU204" s="257" t="s">
        <v>23</v>
      </c>
      <c r="AV204" s="12" t="s">
        <v>23</v>
      </c>
      <c r="AW204" s="12" t="s">
        <v>41</v>
      </c>
      <c r="AX204" s="12" t="s">
        <v>78</v>
      </c>
      <c r="AY204" s="257" t="s">
        <v>133</v>
      </c>
    </row>
    <row r="205" s="12" customFormat="1">
      <c r="B205" s="247"/>
      <c r="C205" s="248"/>
      <c r="D205" s="234" t="s">
        <v>144</v>
      </c>
      <c r="E205" s="249" t="s">
        <v>34</v>
      </c>
      <c r="F205" s="250" t="s">
        <v>146</v>
      </c>
      <c r="G205" s="248"/>
      <c r="H205" s="251">
        <v>9</v>
      </c>
      <c r="I205" s="252"/>
      <c r="J205" s="248"/>
      <c r="K205" s="248"/>
      <c r="L205" s="253"/>
      <c r="M205" s="254"/>
      <c r="N205" s="255"/>
      <c r="O205" s="255"/>
      <c r="P205" s="255"/>
      <c r="Q205" s="255"/>
      <c r="R205" s="255"/>
      <c r="S205" s="255"/>
      <c r="T205" s="256"/>
      <c r="AT205" s="257" t="s">
        <v>144</v>
      </c>
      <c r="AU205" s="257" t="s">
        <v>23</v>
      </c>
      <c r="AV205" s="12" t="s">
        <v>23</v>
      </c>
      <c r="AW205" s="12" t="s">
        <v>41</v>
      </c>
      <c r="AX205" s="12" t="s">
        <v>78</v>
      </c>
      <c r="AY205" s="257" t="s">
        <v>133</v>
      </c>
    </row>
    <row r="206" s="1" customFormat="1" ht="16.5" customHeight="1">
      <c r="B206" s="46"/>
      <c r="C206" s="269" t="s">
        <v>234</v>
      </c>
      <c r="D206" s="269" t="s">
        <v>259</v>
      </c>
      <c r="E206" s="270" t="s">
        <v>318</v>
      </c>
      <c r="F206" s="271" t="s">
        <v>319</v>
      </c>
      <c r="G206" s="272" t="s">
        <v>138</v>
      </c>
      <c r="H206" s="273">
        <v>25.25</v>
      </c>
      <c r="I206" s="274"/>
      <c r="J206" s="275">
        <f>ROUND(I206*H206,2)</f>
        <v>0</v>
      </c>
      <c r="K206" s="271" t="s">
        <v>34</v>
      </c>
      <c r="L206" s="276"/>
      <c r="M206" s="277" t="s">
        <v>34</v>
      </c>
      <c r="N206" s="278" t="s">
        <v>49</v>
      </c>
      <c r="O206" s="47"/>
      <c r="P206" s="231">
        <f>O206*H206</f>
        <v>0</v>
      </c>
      <c r="Q206" s="231">
        <v>0.106</v>
      </c>
      <c r="R206" s="231">
        <f>Q206*H206</f>
        <v>2.6764999999999999</v>
      </c>
      <c r="S206" s="231">
        <v>0</v>
      </c>
      <c r="T206" s="232">
        <f>S206*H206</f>
        <v>0</v>
      </c>
      <c r="AR206" s="23" t="s">
        <v>183</v>
      </c>
      <c r="AT206" s="23" t="s">
        <v>259</v>
      </c>
      <c r="AU206" s="23" t="s">
        <v>23</v>
      </c>
      <c r="AY206" s="23" t="s">
        <v>133</v>
      </c>
      <c r="BE206" s="233">
        <f>IF(N206="základní",J206,0)</f>
        <v>0</v>
      </c>
      <c r="BF206" s="233">
        <f>IF(N206="snížená",J206,0)</f>
        <v>0</v>
      </c>
      <c r="BG206" s="233">
        <f>IF(N206="zákl. přenesená",J206,0)</f>
        <v>0</v>
      </c>
      <c r="BH206" s="233">
        <f>IF(N206="sníž. přenesená",J206,0)</f>
        <v>0</v>
      </c>
      <c r="BI206" s="233">
        <f>IF(N206="nulová",J206,0)</f>
        <v>0</v>
      </c>
      <c r="BJ206" s="23" t="s">
        <v>86</v>
      </c>
      <c r="BK206" s="233">
        <f>ROUND(I206*H206,2)</f>
        <v>0</v>
      </c>
      <c r="BL206" s="23" t="s">
        <v>140</v>
      </c>
      <c r="BM206" s="23" t="s">
        <v>320</v>
      </c>
    </row>
    <row r="207" s="12" customFormat="1">
      <c r="B207" s="247"/>
      <c r="C207" s="248"/>
      <c r="D207" s="234" t="s">
        <v>144</v>
      </c>
      <c r="E207" s="249" t="s">
        <v>34</v>
      </c>
      <c r="F207" s="250" t="s">
        <v>321</v>
      </c>
      <c r="G207" s="248"/>
      <c r="H207" s="251">
        <v>25.25</v>
      </c>
      <c r="I207" s="252"/>
      <c r="J207" s="248"/>
      <c r="K207" s="248"/>
      <c r="L207" s="253"/>
      <c r="M207" s="254"/>
      <c r="N207" s="255"/>
      <c r="O207" s="255"/>
      <c r="P207" s="255"/>
      <c r="Q207" s="255"/>
      <c r="R207" s="255"/>
      <c r="S207" s="255"/>
      <c r="T207" s="256"/>
      <c r="AT207" s="257" t="s">
        <v>144</v>
      </c>
      <c r="AU207" s="257" t="s">
        <v>23</v>
      </c>
      <c r="AV207" s="12" t="s">
        <v>23</v>
      </c>
      <c r="AW207" s="12" t="s">
        <v>41</v>
      </c>
      <c r="AX207" s="12" t="s">
        <v>78</v>
      </c>
      <c r="AY207" s="257" t="s">
        <v>133</v>
      </c>
    </row>
    <row r="208" s="13" customFormat="1">
      <c r="B208" s="258"/>
      <c r="C208" s="259"/>
      <c r="D208" s="234" t="s">
        <v>144</v>
      </c>
      <c r="E208" s="260" t="s">
        <v>34</v>
      </c>
      <c r="F208" s="261" t="s">
        <v>156</v>
      </c>
      <c r="G208" s="259"/>
      <c r="H208" s="262">
        <v>25.25</v>
      </c>
      <c r="I208" s="263"/>
      <c r="J208" s="259"/>
      <c r="K208" s="259"/>
      <c r="L208" s="264"/>
      <c r="M208" s="265"/>
      <c r="N208" s="266"/>
      <c r="O208" s="266"/>
      <c r="P208" s="266"/>
      <c r="Q208" s="266"/>
      <c r="R208" s="266"/>
      <c r="S208" s="266"/>
      <c r="T208" s="267"/>
      <c r="AT208" s="268" t="s">
        <v>144</v>
      </c>
      <c r="AU208" s="268" t="s">
        <v>23</v>
      </c>
      <c r="AV208" s="13" t="s">
        <v>140</v>
      </c>
      <c r="AW208" s="13" t="s">
        <v>41</v>
      </c>
      <c r="AX208" s="13" t="s">
        <v>86</v>
      </c>
      <c r="AY208" s="268" t="s">
        <v>133</v>
      </c>
    </row>
    <row r="209" s="1" customFormat="1" ht="25.5" customHeight="1">
      <c r="B209" s="46"/>
      <c r="C209" s="269" t="s">
        <v>322</v>
      </c>
      <c r="D209" s="269" t="s">
        <v>259</v>
      </c>
      <c r="E209" s="270" t="s">
        <v>323</v>
      </c>
      <c r="F209" s="271" t="s">
        <v>324</v>
      </c>
      <c r="G209" s="272" t="s">
        <v>138</v>
      </c>
      <c r="H209" s="273">
        <v>9.0899999999999999</v>
      </c>
      <c r="I209" s="274"/>
      <c r="J209" s="275">
        <f>ROUND(I209*H209,2)</f>
        <v>0</v>
      </c>
      <c r="K209" s="271" t="s">
        <v>139</v>
      </c>
      <c r="L209" s="276"/>
      <c r="M209" s="277" t="s">
        <v>34</v>
      </c>
      <c r="N209" s="278" t="s">
        <v>49</v>
      </c>
      <c r="O209" s="47"/>
      <c r="P209" s="231">
        <f>O209*H209</f>
        <v>0</v>
      </c>
      <c r="Q209" s="231">
        <v>0.13100000000000001</v>
      </c>
      <c r="R209" s="231">
        <f>Q209*H209</f>
        <v>1.19079</v>
      </c>
      <c r="S209" s="231">
        <v>0</v>
      </c>
      <c r="T209" s="232">
        <f>S209*H209</f>
        <v>0</v>
      </c>
      <c r="AR209" s="23" t="s">
        <v>183</v>
      </c>
      <c r="AT209" s="23" t="s">
        <v>259</v>
      </c>
      <c r="AU209" s="23" t="s">
        <v>23</v>
      </c>
      <c r="AY209" s="23" t="s">
        <v>133</v>
      </c>
      <c r="BE209" s="233">
        <f>IF(N209="základní",J209,0)</f>
        <v>0</v>
      </c>
      <c r="BF209" s="233">
        <f>IF(N209="snížená",J209,0)</f>
        <v>0</v>
      </c>
      <c r="BG209" s="233">
        <f>IF(N209="zákl. přenesená",J209,0)</f>
        <v>0</v>
      </c>
      <c r="BH209" s="233">
        <f>IF(N209="sníž. přenesená",J209,0)</f>
        <v>0</v>
      </c>
      <c r="BI209" s="233">
        <f>IF(N209="nulová",J209,0)</f>
        <v>0</v>
      </c>
      <c r="BJ209" s="23" t="s">
        <v>86</v>
      </c>
      <c r="BK209" s="233">
        <f>ROUND(I209*H209,2)</f>
        <v>0</v>
      </c>
      <c r="BL209" s="23" t="s">
        <v>140</v>
      </c>
      <c r="BM209" s="23" t="s">
        <v>325</v>
      </c>
    </row>
    <row r="210" s="12" customFormat="1">
      <c r="B210" s="247"/>
      <c r="C210" s="248"/>
      <c r="D210" s="234" t="s">
        <v>144</v>
      </c>
      <c r="E210" s="249" t="s">
        <v>34</v>
      </c>
      <c r="F210" s="250" t="s">
        <v>326</v>
      </c>
      <c r="G210" s="248"/>
      <c r="H210" s="251">
        <v>9.0899999999999999</v>
      </c>
      <c r="I210" s="252"/>
      <c r="J210" s="248"/>
      <c r="K210" s="248"/>
      <c r="L210" s="253"/>
      <c r="M210" s="254"/>
      <c r="N210" s="255"/>
      <c r="O210" s="255"/>
      <c r="P210" s="255"/>
      <c r="Q210" s="255"/>
      <c r="R210" s="255"/>
      <c r="S210" s="255"/>
      <c r="T210" s="256"/>
      <c r="AT210" s="257" t="s">
        <v>144</v>
      </c>
      <c r="AU210" s="257" t="s">
        <v>23</v>
      </c>
      <c r="AV210" s="12" t="s">
        <v>23</v>
      </c>
      <c r="AW210" s="12" t="s">
        <v>41</v>
      </c>
      <c r="AX210" s="12" t="s">
        <v>78</v>
      </c>
      <c r="AY210" s="257" t="s">
        <v>133</v>
      </c>
    </row>
    <row r="211" s="10" customFormat="1" ht="29.88" customHeight="1">
      <c r="B211" s="206"/>
      <c r="C211" s="207"/>
      <c r="D211" s="208" t="s">
        <v>77</v>
      </c>
      <c r="E211" s="220" t="s">
        <v>146</v>
      </c>
      <c r="F211" s="220" t="s">
        <v>327</v>
      </c>
      <c r="G211" s="207"/>
      <c r="H211" s="207"/>
      <c r="I211" s="210"/>
      <c r="J211" s="221">
        <f>BK211</f>
        <v>0</v>
      </c>
      <c r="K211" s="207"/>
      <c r="L211" s="212"/>
      <c r="M211" s="213"/>
      <c r="N211" s="214"/>
      <c r="O211" s="214"/>
      <c r="P211" s="215">
        <f>SUM(P212:P254)</f>
        <v>0</v>
      </c>
      <c r="Q211" s="214"/>
      <c r="R211" s="215">
        <f>SUM(R212:R254)</f>
        <v>6.9388695</v>
      </c>
      <c r="S211" s="214"/>
      <c r="T211" s="216">
        <f>SUM(T212:T254)</f>
        <v>0.082000000000000003</v>
      </c>
      <c r="AR211" s="217" t="s">
        <v>86</v>
      </c>
      <c r="AT211" s="218" t="s">
        <v>77</v>
      </c>
      <c r="AU211" s="218" t="s">
        <v>86</v>
      </c>
      <c r="AY211" s="217" t="s">
        <v>133</v>
      </c>
      <c r="BK211" s="219">
        <f>SUM(BK212:BK254)</f>
        <v>0</v>
      </c>
    </row>
    <row r="212" s="1" customFormat="1" ht="25.5" customHeight="1">
      <c r="B212" s="46"/>
      <c r="C212" s="222" t="s">
        <v>328</v>
      </c>
      <c r="D212" s="222" t="s">
        <v>135</v>
      </c>
      <c r="E212" s="223" t="s">
        <v>329</v>
      </c>
      <c r="F212" s="224" t="s">
        <v>330</v>
      </c>
      <c r="G212" s="225" t="s">
        <v>154</v>
      </c>
      <c r="H212" s="226">
        <v>5</v>
      </c>
      <c r="I212" s="227"/>
      <c r="J212" s="228">
        <f>ROUND(I212*H212,2)</f>
        <v>0</v>
      </c>
      <c r="K212" s="224" t="s">
        <v>139</v>
      </c>
      <c r="L212" s="72"/>
      <c r="M212" s="229" t="s">
        <v>34</v>
      </c>
      <c r="N212" s="230" t="s">
        <v>49</v>
      </c>
      <c r="O212" s="47"/>
      <c r="P212" s="231">
        <f>O212*H212</f>
        <v>0</v>
      </c>
      <c r="Q212" s="231">
        <v>0.00069999999999999999</v>
      </c>
      <c r="R212" s="231">
        <f>Q212*H212</f>
        <v>0.0035000000000000001</v>
      </c>
      <c r="S212" s="231">
        <v>0</v>
      </c>
      <c r="T212" s="232">
        <f>S212*H212</f>
        <v>0</v>
      </c>
      <c r="AR212" s="23" t="s">
        <v>140</v>
      </c>
      <c r="AT212" s="23" t="s">
        <v>135</v>
      </c>
      <c r="AU212" s="23" t="s">
        <v>23</v>
      </c>
      <c r="AY212" s="23" t="s">
        <v>133</v>
      </c>
      <c r="BE212" s="233">
        <f>IF(N212="základní",J212,0)</f>
        <v>0</v>
      </c>
      <c r="BF212" s="233">
        <f>IF(N212="snížená",J212,0)</f>
        <v>0</v>
      </c>
      <c r="BG212" s="233">
        <f>IF(N212="zákl. přenesená",J212,0)</f>
        <v>0</v>
      </c>
      <c r="BH212" s="233">
        <f>IF(N212="sníž. přenesená",J212,0)</f>
        <v>0</v>
      </c>
      <c r="BI212" s="233">
        <f>IF(N212="nulová",J212,0)</f>
        <v>0</v>
      </c>
      <c r="BJ212" s="23" t="s">
        <v>86</v>
      </c>
      <c r="BK212" s="233">
        <f>ROUND(I212*H212,2)</f>
        <v>0</v>
      </c>
      <c r="BL212" s="23" t="s">
        <v>140</v>
      </c>
      <c r="BM212" s="23" t="s">
        <v>331</v>
      </c>
    </row>
    <row r="213" s="1" customFormat="1">
      <c r="B213" s="46"/>
      <c r="C213" s="74"/>
      <c r="D213" s="234" t="s">
        <v>142</v>
      </c>
      <c r="E213" s="74"/>
      <c r="F213" s="235" t="s">
        <v>332</v>
      </c>
      <c r="G213" s="74"/>
      <c r="H213" s="74"/>
      <c r="I213" s="192"/>
      <c r="J213" s="74"/>
      <c r="K213" s="74"/>
      <c r="L213" s="72"/>
      <c r="M213" s="236"/>
      <c r="N213" s="47"/>
      <c r="O213" s="47"/>
      <c r="P213" s="47"/>
      <c r="Q213" s="47"/>
      <c r="R213" s="47"/>
      <c r="S213" s="47"/>
      <c r="T213" s="95"/>
      <c r="AT213" s="23" t="s">
        <v>142</v>
      </c>
      <c r="AU213" s="23" t="s">
        <v>23</v>
      </c>
    </row>
    <row r="214" s="12" customFormat="1">
      <c r="B214" s="247"/>
      <c r="C214" s="248"/>
      <c r="D214" s="234" t="s">
        <v>144</v>
      </c>
      <c r="E214" s="249" t="s">
        <v>34</v>
      </c>
      <c r="F214" s="250" t="s">
        <v>163</v>
      </c>
      <c r="G214" s="248"/>
      <c r="H214" s="251">
        <v>5</v>
      </c>
      <c r="I214" s="252"/>
      <c r="J214" s="248"/>
      <c r="K214" s="248"/>
      <c r="L214" s="253"/>
      <c r="M214" s="254"/>
      <c r="N214" s="255"/>
      <c r="O214" s="255"/>
      <c r="P214" s="255"/>
      <c r="Q214" s="255"/>
      <c r="R214" s="255"/>
      <c r="S214" s="255"/>
      <c r="T214" s="256"/>
      <c r="AT214" s="257" t="s">
        <v>144</v>
      </c>
      <c r="AU214" s="257" t="s">
        <v>23</v>
      </c>
      <c r="AV214" s="12" t="s">
        <v>23</v>
      </c>
      <c r="AW214" s="12" t="s">
        <v>41</v>
      </c>
      <c r="AX214" s="12" t="s">
        <v>78</v>
      </c>
      <c r="AY214" s="257" t="s">
        <v>133</v>
      </c>
    </row>
    <row r="215" s="1" customFormat="1" ht="51" customHeight="1">
      <c r="B215" s="46"/>
      <c r="C215" s="269" t="s">
        <v>333</v>
      </c>
      <c r="D215" s="269" t="s">
        <v>259</v>
      </c>
      <c r="E215" s="270" t="s">
        <v>334</v>
      </c>
      <c r="F215" s="271" t="s">
        <v>335</v>
      </c>
      <c r="G215" s="272" t="s">
        <v>154</v>
      </c>
      <c r="H215" s="273">
        <v>5</v>
      </c>
      <c r="I215" s="274"/>
      <c r="J215" s="275">
        <f>ROUND(I215*H215,2)</f>
        <v>0</v>
      </c>
      <c r="K215" s="271" t="s">
        <v>139</v>
      </c>
      <c r="L215" s="276"/>
      <c r="M215" s="277" t="s">
        <v>34</v>
      </c>
      <c r="N215" s="278" t="s">
        <v>49</v>
      </c>
      <c r="O215" s="47"/>
      <c r="P215" s="231">
        <f>O215*H215</f>
        <v>0</v>
      </c>
      <c r="Q215" s="231">
        <v>0.0020999999999999999</v>
      </c>
      <c r="R215" s="231">
        <f>Q215*H215</f>
        <v>0.010499999999999999</v>
      </c>
      <c r="S215" s="231">
        <v>0</v>
      </c>
      <c r="T215" s="232">
        <f>S215*H215</f>
        <v>0</v>
      </c>
      <c r="AR215" s="23" t="s">
        <v>183</v>
      </c>
      <c r="AT215" s="23" t="s">
        <v>259</v>
      </c>
      <c r="AU215" s="23" t="s">
        <v>23</v>
      </c>
      <c r="AY215" s="23" t="s">
        <v>133</v>
      </c>
      <c r="BE215" s="233">
        <f>IF(N215="základní",J215,0)</f>
        <v>0</v>
      </c>
      <c r="BF215" s="233">
        <f>IF(N215="snížená",J215,0)</f>
        <v>0</v>
      </c>
      <c r="BG215" s="233">
        <f>IF(N215="zákl. přenesená",J215,0)</f>
        <v>0</v>
      </c>
      <c r="BH215" s="233">
        <f>IF(N215="sníž. přenesená",J215,0)</f>
        <v>0</v>
      </c>
      <c r="BI215" s="233">
        <f>IF(N215="nulová",J215,0)</f>
        <v>0</v>
      </c>
      <c r="BJ215" s="23" t="s">
        <v>86</v>
      </c>
      <c r="BK215" s="233">
        <f>ROUND(I215*H215,2)</f>
        <v>0</v>
      </c>
      <c r="BL215" s="23" t="s">
        <v>140</v>
      </c>
      <c r="BM215" s="23" t="s">
        <v>336</v>
      </c>
    </row>
    <row r="216" s="1" customFormat="1" ht="16.5" customHeight="1">
      <c r="B216" s="46"/>
      <c r="C216" s="222" t="s">
        <v>337</v>
      </c>
      <c r="D216" s="222" t="s">
        <v>135</v>
      </c>
      <c r="E216" s="223" t="s">
        <v>338</v>
      </c>
      <c r="F216" s="224" t="s">
        <v>339</v>
      </c>
      <c r="G216" s="225" t="s">
        <v>154</v>
      </c>
      <c r="H216" s="226">
        <v>5</v>
      </c>
      <c r="I216" s="227"/>
      <c r="J216" s="228">
        <f>ROUND(I216*H216,2)</f>
        <v>0</v>
      </c>
      <c r="K216" s="224" t="s">
        <v>139</v>
      </c>
      <c r="L216" s="72"/>
      <c r="M216" s="229" t="s">
        <v>34</v>
      </c>
      <c r="N216" s="230" t="s">
        <v>49</v>
      </c>
      <c r="O216" s="47"/>
      <c r="P216" s="231">
        <f>O216*H216</f>
        <v>0</v>
      </c>
      <c r="Q216" s="231">
        <v>0.10940999999999999</v>
      </c>
      <c r="R216" s="231">
        <f>Q216*H216</f>
        <v>0.54704999999999993</v>
      </c>
      <c r="S216" s="231">
        <v>0</v>
      </c>
      <c r="T216" s="232">
        <f>S216*H216</f>
        <v>0</v>
      </c>
      <c r="AR216" s="23" t="s">
        <v>140</v>
      </c>
      <c r="AT216" s="23" t="s">
        <v>135</v>
      </c>
      <c r="AU216" s="23" t="s">
        <v>23</v>
      </c>
      <c r="AY216" s="23" t="s">
        <v>133</v>
      </c>
      <c r="BE216" s="233">
        <f>IF(N216="základní",J216,0)</f>
        <v>0</v>
      </c>
      <c r="BF216" s="233">
        <f>IF(N216="snížená",J216,0)</f>
        <v>0</v>
      </c>
      <c r="BG216" s="233">
        <f>IF(N216="zákl. přenesená",J216,0)</f>
        <v>0</v>
      </c>
      <c r="BH216" s="233">
        <f>IF(N216="sníž. přenesená",J216,0)</f>
        <v>0</v>
      </c>
      <c r="BI216" s="233">
        <f>IF(N216="nulová",J216,0)</f>
        <v>0</v>
      </c>
      <c r="BJ216" s="23" t="s">
        <v>86</v>
      </c>
      <c r="BK216" s="233">
        <f>ROUND(I216*H216,2)</f>
        <v>0</v>
      </c>
      <c r="BL216" s="23" t="s">
        <v>140</v>
      </c>
      <c r="BM216" s="23" t="s">
        <v>340</v>
      </c>
    </row>
    <row r="217" s="1" customFormat="1">
      <c r="B217" s="46"/>
      <c r="C217" s="74"/>
      <c r="D217" s="234" t="s">
        <v>142</v>
      </c>
      <c r="E217" s="74"/>
      <c r="F217" s="235" t="s">
        <v>341</v>
      </c>
      <c r="G217" s="74"/>
      <c r="H217" s="74"/>
      <c r="I217" s="192"/>
      <c r="J217" s="74"/>
      <c r="K217" s="74"/>
      <c r="L217" s="72"/>
      <c r="M217" s="236"/>
      <c r="N217" s="47"/>
      <c r="O217" s="47"/>
      <c r="P217" s="47"/>
      <c r="Q217" s="47"/>
      <c r="R217" s="47"/>
      <c r="S217" s="47"/>
      <c r="T217" s="95"/>
      <c r="AT217" s="23" t="s">
        <v>142</v>
      </c>
      <c r="AU217" s="23" t="s">
        <v>23</v>
      </c>
    </row>
    <row r="218" s="12" customFormat="1">
      <c r="B218" s="247"/>
      <c r="C218" s="248"/>
      <c r="D218" s="234" t="s">
        <v>144</v>
      </c>
      <c r="E218" s="249" t="s">
        <v>34</v>
      </c>
      <c r="F218" s="250" t="s">
        <v>163</v>
      </c>
      <c r="G218" s="248"/>
      <c r="H218" s="251">
        <v>5</v>
      </c>
      <c r="I218" s="252"/>
      <c r="J218" s="248"/>
      <c r="K218" s="248"/>
      <c r="L218" s="253"/>
      <c r="M218" s="254"/>
      <c r="N218" s="255"/>
      <c r="O218" s="255"/>
      <c r="P218" s="255"/>
      <c r="Q218" s="255"/>
      <c r="R218" s="255"/>
      <c r="S218" s="255"/>
      <c r="T218" s="256"/>
      <c r="AT218" s="257" t="s">
        <v>144</v>
      </c>
      <c r="AU218" s="257" t="s">
        <v>23</v>
      </c>
      <c r="AV218" s="12" t="s">
        <v>23</v>
      </c>
      <c r="AW218" s="12" t="s">
        <v>41</v>
      </c>
      <c r="AX218" s="12" t="s">
        <v>78</v>
      </c>
      <c r="AY218" s="257" t="s">
        <v>133</v>
      </c>
    </row>
    <row r="219" s="1" customFormat="1" ht="25.5" customHeight="1">
      <c r="B219" s="46"/>
      <c r="C219" s="269" t="s">
        <v>342</v>
      </c>
      <c r="D219" s="269" t="s">
        <v>259</v>
      </c>
      <c r="E219" s="270" t="s">
        <v>343</v>
      </c>
      <c r="F219" s="271" t="s">
        <v>344</v>
      </c>
      <c r="G219" s="272" t="s">
        <v>154</v>
      </c>
      <c r="H219" s="273">
        <v>5</v>
      </c>
      <c r="I219" s="274"/>
      <c r="J219" s="275">
        <f>ROUND(I219*H219,2)</f>
        <v>0</v>
      </c>
      <c r="K219" s="271" t="s">
        <v>139</v>
      </c>
      <c r="L219" s="276"/>
      <c r="M219" s="277" t="s">
        <v>34</v>
      </c>
      <c r="N219" s="278" t="s">
        <v>49</v>
      </c>
      <c r="O219" s="47"/>
      <c r="P219" s="231">
        <f>O219*H219</f>
        <v>0</v>
      </c>
      <c r="Q219" s="231">
        <v>0.0061000000000000004</v>
      </c>
      <c r="R219" s="231">
        <f>Q219*H219</f>
        <v>0.030500000000000003</v>
      </c>
      <c r="S219" s="231">
        <v>0</v>
      </c>
      <c r="T219" s="232">
        <f>S219*H219</f>
        <v>0</v>
      </c>
      <c r="AR219" s="23" t="s">
        <v>183</v>
      </c>
      <c r="AT219" s="23" t="s">
        <v>259</v>
      </c>
      <c r="AU219" s="23" t="s">
        <v>23</v>
      </c>
      <c r="AY219" s="23" t="s">
        <v>133</v>
      </c>
      <c r="BE219" s="233">
        <f>IF(N219="základní",J219,0)</f>
        <v>0</v>
      </c>
      <c r="BF219" s="233">
        <f>IF(N219="snížená",J219,0)</f>
        <v>0</v>
      </c>
      <c r="BG219" s="233">
        <f>IF(N219="zákl. přenesená",J219,0)</f>
        <v>0</v>
      </c>
      <c r="BH219" s="233">
        <f>IF(N219="sníž. přenesená",J219,0)</f>
        <v>0</v>
      </c>
      <c r="BI219" s="233">
        <f>IF(N219="nulová",J219,0)</f>
        <v>0</v>
      </c>
      <c r="BJ219" s="23" t="s">
        <v>86</v>
      </c>
      <c r="BK219" s="233">
        <f>ROUND(I219*H219,2)</f>
        <v>0</v>
      </c>
      <c r="BL219" s="23" t="s">
        <v>140</v>
      </c>
      <c r="BM219" s="23" t="s">
        <v>345</v>
      </c>
    </row>
    <row r="220" s="1" customFormat="1" ht="25.5" customHeight="1">
      <c r="B220" s="46"/>
      <c r="C220" s="269" t="s">
        <v>346</v>
      </c>
      <c r="D220" s="269" t="s">
        <v>259</v>
      </c>
      <c r="E220" s="270" t="s">
        <v>347</v>
      </c>
      <c r="F220" s="271" t="s">
        <v>348</v>
      </c>
      <c r="G220" s="272" t="s">
        <v>154</v>
      </c>
      <c r="H220" s="273">
        <v>5</v>
      </c>
      <c r="I220" s="274"/>
      <c r="J220" s="275">
        <f>ROUND(I220*H220,2)</f>
        <v>0</v>
      </c>
      <c r="K220" s="271" t="s">
        <v>139</v>
      </c>
      <c r="L220" s="276"/>
      <c r="M220" s="277" t="s">
        <v>34</v>
      </c>
      <c r="N220" s="278" t="s">
        <v>49</v>
      </c>
      <c r="O220" s="47"/>
      <c r="P220" s="231">
        <f>O220*H220</f>
        <v>0</v>
      </c>
      <c r="Q220" s="231">
        <v>0.00010000000000000001</v>
      </c>
      <c r="R220" s="231">
        <f>Q220*H220</f>
        <v>0.00050000000000000001</v>
      </c>
      <c r="S220" s="231">
        <v>0</v>
      </c>
      <c r="T220" s="232">
        <f>S220*H220</f>
        <v>0</v>
      </c>
      <c r="AR220" s="23" t="s">
        <v>183</v>
      </c>
      <c r="AT220" s="23" t="s">
        <v>259</v>
      </c>
      <c r="AU220" s="23" t="s">
        <v>23</v>
      </c>
      <c r="AY220" s="23" t="s">
        <v>133</v>
      </c>
      <c r="BE220" s="233">
        <f>IF(N220="základní",J220,0)</f>
        <v>0</v>
      </c>
      <c r="BF220" s="233">
        <f>IF(N220="snížená",J220,0)</f>
        <v>0</v>
      </c>
      <c r="BG220" s="233">
        <f>IF(N220="zákl. přenesená",J220,0)</f>
        <v>0</v>
      </c>
      <c r="BH220" s="233">
        <f>IF(N220="sníž. přenesená",J220,0)</f>
        <v>0</v>
      </c>
      <c r="BI220" s="233">
        <f>IF(N220="nulová",J220,0)</f>
        <v>0</v>
      </c>
      <c r="BJ220" s="23" t="s">
        <v>86</v>
      </c>
      <c r="BK220" s="233">
        <f>ROUND(I220*H220,2)</f>
        <v>0</v>
      </c>
      <c r="BL220" s="23" t="s">
        <v>140</v>
      </c>
      <c r="BM220" s="23" t="s">
        <v>349</v>
      </c>
    </row>
    <row r="221" s="1" customFormat="1" ht="25.5" customHeight="1">
      <c r="B221" s="46"/>
      <c r="C221" s="269" t="s">
        <v>350</v>
      </c>
      <c r="D221" s="269" t="s">
        <v>259</v>
      </c>
      <c r="E221" s="270" t="s">
        <v>351</v>
      </c>
      <c r="F221" s="271" t="s">
        <v>352</v>
      </c>
      <c r="G221" s="272" t="s">
        <v>154</v>
      </c>
      <c r="H221" s="273">
        <v>5</v>
      </c>
      <c r="I221" s="274"/>
      <c r="J221" s="275">
        <f>ROUND(I221*H221,2)</f>
        <v>0</v>
      </c>
      <c r="K221" s="271" t="s">
        <v>139</v>
      </c>
      <c r="L221" s="276"/>
      <c r="M221" s="277" t="s">
        <v>34</v>
      </c>
      <c r="N221" s="278" t="s">
        <v>49</v>
      </c>
      <c r="O221" s="47"/>
      <c r="P221" s="231">
        <f>O221*H221</f>
        <v>0</v>
      </c>
      <c r="Q221" s="231">
        <v>0.00035</v>
      </c>
      <c r="R221" s="231">
        <f>Q221*H221</f>
        <v>0.00175</v>
      </c>
      <c r="S221" s="231">
        <v>0</v>
      </c>
      <c r="T221" s="232">
        <f>S221*H221</f>
        <v>0</v>
      </c>
      <c r="AR221" s="23" t="s">
        <v>183</v>
      </c>
      <c r="AT221" s="23" t="s">
        <v>259</v>
      </c>
      <c r="AU221" s="23" t="s">
        <v>23</v>
      </c>
      <c r="AY221" s="23" t="s">
        <v>133</v>
      </c>
      <c r="BE221" s="233">
        <f>IF(N221="základní",J221,0)</f>
        <v>0</v>
      </c>
      <c r="BF221" s="233">
        <f>IF(N221="snížená",J221,0)</f>
        <v>0</v>
      </c>
      <c r="BG221" s="233">
        <f>IF(N221="zákl. přenesená",J221,0)</f>
        <v>0</v>
      </c>
      <c r="BH221" s="233">
        <f>IF(N221="sníž. přenesená",J221,0)</f>
        <v>0</v>
      </c>
      <c r="BI221" s="233">
        <f>IF(N221="nulová",J221,0)</f>
        <v>0</v>
      </c>
      <c r="BJ221" s="23" t="s">
        <v>86</v>
      </c>
      <c r="BK221" s="233">
        <f>ROUND(I221*H221,2)</f>
        <v>0</v>
      </c>
      <c r="BL221" s="23" t="s">
        <v>140</v>
      </c>
      <c r="BM221" s="23" t="s">
        <v>353</v>
      </c>
    </row>
    <row r="222" s="1" customFormat="1" ht="25.5" customHeight="1">
      <c r="B222" s="46"/>
      <c r="C222" s="222" t="s">
        <v>354</v>
      </c>
      <c r="D222" s="222" t="s">
        <v>135</v>
      </c>
      <c r="E222" s="223" t="s">
        <v>355</v>
      </c>
      <c r="F222" s="224" t="s">
        <v>356</v>
      </c>
      <c r="G222" s="225" t="s">
        <v>357</v>
      </c>
      <c r="H222" s="226">
        <v>20</v>
      </c>
      <c r="I222" s="227"/>
      <c r="J222" s="228">
        <f>ROUND(I222*H222,2)</f>
        <v>0</v>
      </c>
      <c r="K222" s="224" t="s">
        <v>139</v>
      </c>
      <c r="L222" s="72"/>
      <c r="M222" s="229" t="s">
        <v>34</v>
      </c>
      <c r="N222" s="230" t="s">
        <v>49</v>
      </c>
      <c r="O222" s="47"/>
      <c r="P222" s="231">
        <f>O222*H222</f>
        <v>0</v>
      </c>
      <c r="Q222" s="231">
        <v>0.00021000000000000001</v>
      </c>
      <c r="R222" s="231">
        <f>Q222*H222</f>
        <v>0.0042000000000000006</v>
      </c>
      <c r="S222" s="231">
        <v>0</v>
      </c>
      <c r="T222" s="232">
        <f>S222*H222</f>
        <v>0</v>
      </c>
      <c r="AR222" s="23" t="s">
        <v>140</v>
      </c>
      <c r="AT222" s="23" t="s">
        <v>135</v>
      </c>
      <c r="AU222" s="23" t="s">
        <v>23</v>
      </c>
      <c r="AY222" s="23" t="s">
        <v>133</v>
      </c>
      <c r="BE222" s="233">
        <f>IF(N222="základní",J222,0)</f>
        <v>0</v>
      </c>
      <c r="BF222" s="233">
        <f>IF(N222="snížená",J222,0)</f>
        <v>0</v>
      </c>
      <c r="BG222" s="233">
        <f>IF(N222="zákl. přenesená",J222,0)</f>
        <v>0</v>
      </c>
      <c r="BH222" s="233">
        <f>IF(N222="sníž. přenesená",J222,0)</f>
        <v>0</v>
      </c>
      <c r="BI222" s="233">
        <f>IF(N222="nulová",J222,0)</f>
        <v>0</v>
      </c>
      <c r="BJ222" s="23" t="s">
        <v>86</v>
      </c>
      <c r="BK222" s="233">
        <f>ROUND(I222*H222,2)</f>
        <v>0</v>
      </c>
      <c r="BL222" s="23" t="s">
        <v>140</v>
      </c>
      <c r="BM222" s="23" t="s">
        <v>358</v>
      </c>
    </row>
    <row r="223" s="1" customFormat="1">
      <c r="B223" s="46"/>
      <c r="C223" s="74"/>
      <c r="D223" s="234" t="s">
        <v>142</v>
      </c>
      <c r="E223" s="74"/>
      <c r="F223" s="235" t="s">
        <v>359</v>
      </c>
      <c r="G223" s="74"/>
      <c r="H223" s="74"/>
      <c r="I223" s="192"/>
      <c r="J223" s="74"/>
      <c r="K223" s="74"/>
      <c r="L223" s="72"/>
      <c r="M223" s="236"/>
      <c r="N223" s="47"/>
      <c r="O223" s="47"/>
      <c r="P223" s="47"/>
      <c r="Q223" s="47"/>
      <c r="R223" s="47"/>
      <c r="S223" s="47"/>
      <c r="T223" s="95"/>
      <c r="AT223" s="23" t="s">
        <v>142</v>
      </c>
      <c r="AU223" s="23" t="s">
        <v>23</v>
      </c>
    </row>
    <row r="224" s="11" customFormat="1">
      <c r="B224" s="237"/>
      <c r="C224" s="238"/>
      <c r="D224" s="234" t="s">
        <v>144</v>
      </c>
      <c r="E224" s="239" t="s">
        <v>34</v>
      </c>
      <c r="F224" s="240" t="s">
        <v>360</v>
      </c>
      <c r="G224" s="238"/>
      <c r="H224" s="239" t="s">
        <v>34</v>
      </c>
      <c r="I224" s="241"/>
      <c r="J224" s="238"/>
      <c r="K224" s="238"/>
      <c r="L224" s="242"/>
      <c r="M224" s="243"/>
      <c r="N224" s="244"/>
      <c r="O224" s="244"/>
      <c r="P224" s="244"/>
      <c r="Q224" s="244"/>
      <c r="R224" s="244"/>
      <c r="S224" s="244"/>
      <c r="T224" s="245"/>
      <c r="AT224" s="246" t="s">
        <v>144</v>
      </c>
      <c r="AU224" s="246" t="s">
        <v>23</v>
      </c>
      <c r="AV224" s="11" t="s">
        <v>86</v>
      </c>
      <c r="AW224" s="11" t="s">
        <v>41</v>
      </c>
      <c r="AX224" s="11" t="s">
        <v>78</v>
      </c>
      <c r="AY224" s="246" t="s">
        <v>133</v>
      </c>
    </row>
    <row r="225" s="12" customFormat="1">
      <c r="B225" s="247"/>
      <c r="C225" s="248"/>
      <c r="D225" s="234" t="s">
        <v>144</v>
      </c>
      <c r="E225" s="249" t="s">
        <v>34</v>
      </c>
      <c r="F225" s="250" t="s">
        <v>254</v>
      </c>
      <c r="G225" s="248"/>
      <c r="H225" s="251">
        <v>20</v>
      </c>
      <c r="I225" s="252"/>
      <c r="J225" s="248"/>
      <c r="K225" s="248"/>
      <c r="L225" s="253"/>
      <c r="M225" s="254"/>
      <c r="N225" s="255"/>
      <c r="O225" s="255"/>
      <c r="P225" s="255"/>
      <c r="Q225" s="255"/>
      <c r="R225" s="255"/>
      <c r="S225" s="255"/>
      <c r="T225" s="256"/>
      <c r="AT225" s="257" t="s">
        <v>144</v>
      </c>
      <c r="AU225" s="257" t="s">
        <v>23</v>
      </c>
      <c r="AV225" s="12" t="s">
        <v>23</v>
      </c>
      <c r="AW225" s="12" t="s">
        <v>41</v>
      </c>
      <c r="AX225" s="12" t="s">
        <v>78</v>
      </c>
      <c r="AY225" s="257" t="s">
        <v>133</v>
      </c>
    </row>
    <row r="226" s="1" customFormat="1" ht="25.5" customHeight="1">
      <c r="B226" s="46"/>
      <c r="C226" s="222" t="s">
        <v>361</v>
      </c>
      <c r="D226" s="222" t="s">
        <v>135</v>
      </c>
      <c r="E226" s="223" t="s">
        <v>362</v>
      </c>
      <c r="F226" s="224" t="s">
        <v>363</v>
      </c>
      <c r="G226" s="225" t="s">
        <v>138</v>
      </c>
      <c r="H226" s="226">
        <v>22</v>
      </c>
      <c r="I226" s="227"/>
      <c r="J226" s="228">
        <f>ROUND(I226*H226,2)</f>
        <v>0</v>
      </c>
      <c r="K226" s="224" t="s">
        <v>139</v>
      </c>
      <c r="L226" s="72"/>
      <c r="M226" s="229" t="s">
        <v>34</v>
      </c>
      <c r="N226" s="230" t="s">
        <v>49</v>
      </c>
      <c r="O226" s="47"/>
      <c r="P226" s="231">
        <f>O226*H226</f>
        <v>0</v>
      </c>
      <c r="Q226" s="231">
        <v>0.00059999999999999995</v>
      </c>
      <c r="R226" s="231">
        <f>Q226*H226</f>
        <v>0.013199999999999998</v>
      </c>
      <c r="S226" s="231">
        <v>0</v>
      </c>
      <c r="T226" s="232">
        <f>S226*H226</f>
        <v>0</v>
      </c>
      <c r="AR226" s="23" t="s">
        <v>140</v>
      </c>
      <c r="AT226" s="23" t="s">
        <v>135</v>
      </c>
      <c r="AU226" s="23" t="s">
        <v>23</v>
      </c>
      <c r="AY226" s="23" t="s">
        <v>133</v>
      </c>
      <c r="BE226" s="233">
        <f>IF(N226="základní",J226,0)</f>
        <v>0</v>
      </c>
      <c r="BF226" s="233">
        <f>IF(N226="snížená",J226,0)</f>
        <v>0</v>
      </c>
      <c r="BG226" s="233">
        <f>IF(N226="zákl. přenesená",J226,0)</f>
        <v>0</v>
      </c>
      <c r="BH226" s="233">
        <f>IF(N226="sníž. přenesená",J226,0)</f>
        <v>0</v>
      </c>
      <c r="BI226" s="233">
        <f>IF(N226="nulová",J226,0)</f>
        <v>0</v>
      </c>
      <c r="BJ226" s="23" t="s">
        <v>86</v>
      </c>
      <c r="BK226" s="233">
        <f>ROUND(I226*H226,2)</f>
        <v>0</v>
      </c>
      <c r="BL226" s="23" t="s">
        <v>140</v>
      </c>
      <c r="BM226" s="23" t="s">
        <v>364</v>
      </c>
    </row>
    <row r="227" s="1" customFormat="1">
      <c r="B227" s="46"/>
      <c r="C227" s="74"/>
      <c r="D227" s="234" t="s">
        <v>142</v>
      </c>
      <c r="E227" s="74"/>
      <c r="F227" s="235" t="s">
        <v>359</v>
      </c>
      <c r="G227" s="74"/>
      <c r="H227" s="74"/>
      <c r="I227" s="192"/>
      <c r="J227" s="74"/>
      <c r="K227" s="74"/>
      <c r="L227" s="72"/>
      <c r="M227" s="236"/>
      <c r="N227" s="47"/>
      <c r="O227" s="47"/>
      <c r="P227" s="47"/>
      <c r="Q227" s="47"/>
      <c r="R227" s="47"/>
      <c r="S227" s="47"/>
      <c r="T227" s="95"/>
      <c r="AT227" s="23" t="s">
        <v>142</v>
      </c>
      <c r="AU227" s="23" t="s">
        <v>23</v>
      </c>
    </row>
    <row r="228" s="12" customFormat="1">
      <c r="B228" s="247"/>
      <c r="C228" s="248"/>
      <c r="D228" s="234" t="s">
        <v>144</v>
      </c>
      <c r="E228" s="249" t="s">
        <v>34</v>
      </c>
      <c r="F228" s="250" t="s">
        <v>264</v>
      </c>
      <c r="G228" s="248"/>
      <c r="H228" s="251">
        <v>22</v>
      </c>
      <c r="I228" s="252"/>
      <c r="J228" s="248"/>
      <c r="K228" s="248"/>
      <c r="L228" s="253"/>
      <c r="M228" s="254"/>
      <c r="N228" s="255"/>
      <c r="O228" s="255"/>
      <c r="P228" s="255"/>
      <c r="Q228" s="255"/>
      <c r="R228" s="255"/>
      <c r="S228" s="255"/>
      <c r="T228" s="256"/>
      <c r="AT228" s="257" t="s">
        <v>144</v>
      </c>
      <c r="AU228" s="257" t="s">
        <v>23</v>
      </c>
      <c r="AV228" s="12" t="s">
        <v>23</v>
      </c>
      <c r="AW228" s="12" t="s">
        <v>41</v>
      </c>
      <c r="AX228" s="12" t="s">
        <v>78</v>
      </c>
      <c r="AY228" s="257" t="s">
        <v>133</v>
      </c>
    </row>
    <row r="229" s="1" customFormat="1" ht="25.5" customHeight="1">
      <c r="B229" s="46"/>
      <c r="C229" s="222" t="s">
        <v>31</v>
      </c>
      <c r="D229" s="222" t="s">
        <v>135</v>
      </c>
      <c r="E229" s="223" t="s">
        <v>365</v>
      </c>
      <c r="F229" s="224" t="s">
        <v>366</v>
      </c>
      <c r="G229" s="225" t="s">
        <v>357</v>
      </c>
      <c r="H229" s="226">
        <v>8</v>
      </c>
      <c r="I229" s="227"/>
      <c r="J229" s="228">
        <f>ROUND(I229*H229,2)</f>
        <v>0</v>
      </c>
      <c r="K229" s="224" t="s">
        <v>34</v>
      </c>
      <c r="L229" s="72"/>
      <c r="M229" s="229" t="s">
        <v>34</v>
      </c>
      <c r="N229" s="230" t="s">
        <v>49</v>
      </c>
      <c r="O229" s="47"/>
      <c r="P229" s="231">
        <f>O229*H229</f>
        <v>0</v>
      </c>
      <c r="Q229" s="231">
        <v>0.15540000000000001</v>
      </c>
      <c r="R229" s="231">
        <f>Q229*H229</f>
        <v>1.2432000000000001</v>
      </c>
      <c r="S229" s="231">
        <v>0</v>
      </c>
      <c r="T229" s="232">
        <f>S229*H229</f>
        <v>0</v>
      </c>
      <c r="AR229" s="23" t="s">
        <v>140</v>
      </c>
      <c r="AT229" s="23" t="s">
        <v>135</v>
      </c>
      <c r="AU229" s="23" t="s">
        <v>23</v>
      </c>
      <c r="AY229" s="23" t="s">
        <v>133</v>
      </c>
      <c r="BE229" s="233">
        <f>IF(N229="základní",J229,0)</f>
        <v>0</v>
      </c>
      <c r="BF229" s="233">
        <f>IF(N229="snížená",J229,0)</f>
        <v>0</v>
      </c>
      <c r="BG229" s="233">
        <f>IF(N229="zákl. přenesená",J229,0)</f>
        <v>0</v>
      </c>
      <c r="BH229" s="233">
        <f>IF(N229="sníž. přenesená",J229,0)</f>
        <v>0</v>
      </c>
      <c r="BI229" s="233">
        <f>IF(N229="nulová",J229,0)</f>
        <v>0</v>
      </c>
      <c r="BJ229" s="23" t="s">
        <v>86</v>
      </c>
      <c r="BK229" s="233">
        <f>ROUND(I229*H229,2)</f>
        <v>0</v>
      </c>
      <c r="BL229" s="23" t="s">
        <v>140</v>
      </c>
      <c r="BM229" s="23" t="s">
        <v>367</v>
      </c>
    </row>
    <row r="230" s="12" customFormat="1">
      <c r="B230" s="247"/>
      <c r="C230" s="248"/>
      <c r="D230" s="234" t="s">
        <v>144</v>
      </c>
      <c r="E230" s="249" t="s">
        <v>34</v>
      </c>
      <c r="F230" s="250" t="s">
        <v>183</v>
      </c>
      <c r="G230" s="248"/>
      <c r="H230" s="251">
        <v>8</v>
      </c>
      <c r="I230" s="252"/>
      <c r="J230" s="248"/>
      <c r="K230" s="248"/>
      <c r="L230" s="253"/>
      <c r="M230" s="254"/>
      <c r="N230" s="255"/>
      <c r="O230" s="255"/>
      <c r="P230" s="255"/>
      <c r="Q230" s="255"/>
      <c r="R230" s="255"/>
      <c r="S230" s="255"/>
      <c r="T230" s="256"/>
      <c r="AT230" s="257" t="s">
        <v>144</v>
      </c>
      <c r="AU230" s="257" t="s">
        <v>23</v>
      </c>
      <c r="AV230" s="12" t="s">
        <v>23</v>
      </c>
      <c r="AW230" s="12" t="s">
        <v>41</v>
      </c>
      <c r="AX230" s="12" t="s">
        <v>78</v>
      </c>
      <c r="AY230" s="257" t="s">
        <v>133</v>
      </c>
    </row>
    <row r="231" s="13" customFormat="1">
      <c r="B231" s="258"/>
      <c r="C231" s="259"/>
      <c r="D231" s="234" t="s">
        <v>144</v>
      </c>
      <c r="E231" s="260" t="s">
        <v>34</v>
      </c>
      <c r="F231" s="261" t="s">
        <v>156</v>
      </c>
      <c r="G231" s="259"/>
      <c r="H231" s="262">
        <v>8</v>
      </c>
      <c r="I231" s="263"/>
      <c r="J231" s="259"/>
      <c r="K231" s="259"/>
      <c r="L231" s="264"/>
      <c r="M231" s="265"/>
      <c r="N231" s="266"/>
      <c r="O231" s="266"/>
      <c r="P231" s="266"/>
      <c r="Q231" s="266"/>
      <c r="R231" s="266"/>
      <c r="S231" s="266"/>
      <c r="T231" s="267"/>
      <c r="AT231" s="268" t="s">
        <v>144</v>
      </c>
      <c r="AU231" s="268" t="s">
        <v>23</v>
      </c>
      <c r="AV231" s="13" t="s">
        <v>140</v>
      </c>
      <c r="AW231" s="13" t="s">
        <v>41</v>
      </c>
      <c r="AX231" s="13" t="s">
        <v>86</v>
      </c>
      <c r="AY231" s="268" t="s">
        <v>133</v>
      </c>
    </row>
    <row r="232" s="1" customFormat="1" ht="16.5" customHeight="1">
      <c r="B232" s="46"/>
      <c r="C232" s="269" t="s">
        <v>368</v>
      </c>
      <c r="D232" s="269" t="s">
        <v>259</v>
      </c>
      <c r="E232" s="270" t="s">
        <v>369</v>
      </c>
      <c r="F232" s="271" t="s">
        <v>370</v>
      </c>
      <c r="G232" s="272" t="s">
        <v>154</v>
      </c>
      <c r="H232" s="273">
        <v>8.0800000000000001</v>
      </c>
      <c r="I232" s="274"/>
      <c r="J232" s="275">
        <f>ROUND(I232*H232,2)</f>
        <v>0</v>
      </c>
      <c r="K232" s="271" t="s">
        <v>34</v>
      </c>
      <c r="L232" s="276"/>
      <c r="M232" s="277" t="s">
        <v>34</v>
      </c>
      <c r="N232" s="278" t="s">
        <v>49</v>
      </c>
      <c r="O232" s="47"/>
      <c r="P232" s="231">
        <f>O232*H232</f>
        <v>0</v>
      </c>
      <c r="Q232" s="231">
        <v>0.108</v>
      </c>
      <c r="R232" s="231">
        <f>Q232*H232</f>
        <v>0.87263999999999997</v>
      </c>
      <c r="S232" s="231">
        <v>0</v>
      </c>
      <c r="T232" s="232">
        <f>S232*H232</f>
        <v>0</v>
      </c>
      <c r="AR232" s="23" t="s">
        <v>183</v>
      </c>
      <c r="AT232" s="23" t="s">
        <v>259</v>
      </c>
      <c r="AU232" s="23" t="s">
        <v>23</v>
      </c>
      <c r="AY232" s="23" t="s">
        <v>133</v>
      </c>
      <c r="BE232" s="233">
        <f>IF(N232="základní",J232,0)</f>
        <v>0</v>
      </c>
      <c r="BF232" s="233">
        <f>IF(N232="snížená",J232,0)</f>
        <v>0</v>
      </c>
      <c r="BG232" s="233">
        <f>IF(N232="zákl. přenesená",J232,0)</f>
        <v>0</v>
      </c>
      <c r="BH232" s="233">
        <f>IF(N232="sníž. přenesená",J232,0)</f>
        <v>0</v>
      </c>
      <c r="BI232" s="233">
        <f>IF(N232="nulová",J232,0)</f>
        <v>0</v>
      </c>
      <c r="BJ232" s="23" t="s">
        <v>86</v>
      </c>
      <c r="BK232" s="233">
        <f>ROUND(I232*H232,2)</f>
        <v>0</v>
      </c>
      <c r="BL232" s="23" t="s">
        <v>140</v>
      </c>
      <c r="BM232" s="23" t="s">
        <v>371</v>
      </c>
    </row>
    <row r="233" s="12" customFormat="1">
      <c r="B233" s="247"/>
      <c r="C233" s="248"/>
      <c r="D233" s="234" t="s">
        <v>144</v>
      </c>
      <c r="E233" s="249" t="s">
        <v>34</v>
      </c>
      <c r="F233" s="250" t="s">
        <v>372</v>
      </c>
      <c r="G233" s="248"/>
      <c r="H233" s="251">
        <v>8.0800000000000001</v>
      </c>
      <c r="I233" s="252"/>
      <c r="J233" s="248"/>
      <c r="K233" s="248"/>
      <c r="L233" s="253"/>
      <c r="M233" s="254"/>
      <c r="N233" s="255"/>
      <c r="O233" s="255"/>
      <c r="P233" s="255"/>
      <c r="Q233" s="255"/>
      <c r="R233" s="255"/>
      <c r="S233" s="255"/>
      <c r="T233" s="256"/>
      <c r="AT233" s="257" t="s">
        <v>144</v>
      </c>
      <c r="AU233" s="257" t="s">
        <v>23</v>
      </c>
      <c r="AV233" s="12" t="s">
        <v>23</v>
      </c>
      <c r="AW233" s="12" t="s">
        <v>41</v>
      </c>
      <c r="AX233" s="12" t="s">
        <v>78</v>
      </c>
      <c r="AY233" s="257" t="s">
        <v>133</v>
      </c>
    </row>
    <row r="234" s="1" customFormat="1" ht="25.5" customHeight="1">
      <c r="B234" s="46"/>
      <c r="C234" s="222" t="s">
        <v>373</v>
      </c>
      <c r="D234" s="222" t="s">
        <v>135</v>
      </c>
      <c r="E234" s="223" t="s">
        <v>374</v>
      </c>
      <c r="F234" s="224" t="s">
        <v>375</v>
      </c>
      <c r="G234" s="225" t="s">
        <v>357</v>
      </c>
      <c r="H234" s="226">
        <v>19</v>
      </c>
      <c r="I234" s="227"/>
      <c r="J234" s="228">
        <f>ROUND(I234*H234,2)</f>
        <v>0</v>
      </c>
      <c r="K234" s="224" t="s">
        <v>34</v>
      </c>
      <c r="L234" s="72"/>
      <c r="M234" s="229" t="s">
        <v>34</v>
      </c>
      <c r="N234" s="230" t="s">
        <v>49</v>
      </c>
      <c r="O234" s="47"/>
      <c r="P234" s="231">
        <f>O234*H234</f>
        <v>0</v>
      </c>
      <c r="Q234" s="231">
        <v>0.095990000000000006</v>
      </c>
      <c r="R234" s="231">
        <f>Q234*H234</f>
        <v>1.8238100000000002</v>
      </c>
      <c r="S234" s="231">
        <v>0</v>
      </c>
      <c r="T234" s="232">
        <f>S234*H234</f>
        <v>0</v>
      </c>
      <c r="AR234" s="23" t="s">
        <v>140</v>
      </c>
      <c r="AT234" s="23" t="s">
        <v>135</v>
      </c>
      <c r="AU234" s="23" t="s">
        <v>23</v>
      </c>
      <c r="AY234" s="23" t="s">
        <v>133</v>
      </c>
      <c r="BE234" s="233">
        <f>IF(N234="základní",J234,0)</f>
        <v>0</v>
      </c>
      <c r="BF234" s="233">
        <f>IF(N234="snížená",J234,0)</f>
        <v>0</v>
      </c>
      <c r="BG234" s="233">
        <f>IF(N234="zákl. přenesená",J234,0)</f>
        <v>0</v>
      </c>
      <c r="BH234" s="233">
        <f>IF(N234="sníž. přenesená",J234,0)</f>
        <v>0</v>
      </c>
      <c r="BI234" s="233">
        <f>IF(N234="nulová",J234,0)</f>
        <v>0</v>
      </c>
      <c r="BJ234" s="23" t="s">
        <v>86</v>
      </c>
      <c r="BK234" s="233">
        <f>ROUND(I234*H234,2)</f>
        <v>0</v>
      </c>
      <c r="BL234" s="23" t="s">
        <v>140</v>
      </c>
      <c r="BM234" s="23" t="s">
        <v>376</v>
      </c>
    </row>
    <row r="235" s="12" customFormat="1">
      <c r="B235" s="247"/>
      <c r="C235" s="248"/>
      <c r="D235" s="234" t="s">
        <v>144</v>
      </c>
      <c r="E235" s="249" t="s">
        <v>34</v>
      </c>
      <c r="F235" s="250" t="s">
        <v>248</v>
      </c>
      <c r="G235" s="248"/>
      <c r="H235" s="251">
        <v>19</v>
      </c>
      <c r="I235" s="252"/>
      <c r="J235" s="248"/>
      <c r="K235" s="248"/>
      <c r="L235" s="253"/>
      <c r="M235" s="254"/>
      <c r="N235" s="255"/>
      <c r="O235" s="255"/>
      <c r="P235" s="255"/>
      <c r="Q235" s="255"/>
      <c r="R235" s="255"/>
      <c r="S235" s="255"/>
      <c r="T235" s="256"/>
      <c r="AT235" s="257" t="s">
        <v>144</v>
      </c>
      <c r="AU235" s="257" t="s">
        <v>23</v>
      </c>
      <c r="AV235" s="12" t="s">
        <v>23</v>
      </c>
      <c r="AW235" s="12" t="s">
        <v>41</v>
      </c>
      <c r="AX235" s="12" t="s">
        <v>78</v>
      </c>
      <c r="AY235" s="257" t="s">
        <v>133</v>
      </c>
    </row>
    <row r="236" s="13" customFormat="1">
      <c r="B236" s="258"/>
      <c r="C236" s="259"/>
      <c r="D236" s="234" t="s">
        <v>144</v>
      </c>
      <c r="E236" s="260" t="s">
        <v>34</v>
      </c>
      <c r="F236" s="261" t="s">
        <v>156</v>
      </c>
      <c r="G236" s="259"/>
      <c r="H236" s="262">
        <v>19</v>
      </c>
      <c r="I236" s="263"/>
      <c r="J236" s="259"/>
      <c r="K236" s="259"/>
      <c r="L236" s="264"/>
      <c r="M236" s="265"/>
      <c r="N236" s="266"/>
      <c r="O236" s="266"/>
      <c r="P236" s="266"/>
      <c r="Q236" s="266"/>
      <c r="R236" s="266"/>
      <c r="S236" s="266"/>
      <c r="T236" s="267"/>
      <c r="AT236" s="268" t="s">
        <v>144</v>
      </c>
      <c r="AU236" s="268" t="s">
        <v>23</v>
      </c>
      <c r="AV236" s="13" t="s">
        <v>140</v>
      </c>
      <c r="AW236" s="13" t="s">
        <v>41</v>
      </c>
      <c r="AX236" s="13" t="s">
        <v>86</v>
      </c>
      <c r="AY236" s="268" t="s">
        <v>133</v>
      </c>
    </row>
    <row r="237" s="1" customFormat="1" ht="25.5" customHeight="1">
      <c r="B237" s="46"/>
      <c r="C237" s="269" t="s">
        <v>377</v>
      </c>
      <c r="D237" s="269" t="s">
        <v>259</v>
      </c>
      <c r="E237" s="270" t="s">
        <v>378</v>
      </c>
      <c r="F237" s="271" t="s">
        <v>379</v>
      </c>
      <c r="G237" s="272" t="s">
        <v>154</v>
      </c>
      <c r="H237" s="273">
        <v>19.190000000000001</v>
      </c>
      <c r="I237" s="274"/>
      <c r="J237" s="275">
        <f>ROUND(I237*H237,2)</f>
        <v>0</v>
      </c>
      <c r="K237" s="271" t="s">
        <v>139</v>
      </c>
      <c r="L237" s="276"/>
      <c r="M237" s="277" t="s">
        <v>34</v>
      </c>
      <c r="N237" s="278" t="s">
        <v>49</v>
      </c>
      <c r="O237" s="47"/>
      <c r="P237" s="231">
        <f>O237*H237</f>
        <v>0</v>
      </c>
      <c r="Q237" s="231">
        <v>0.044999999999999998</v>
      </c>
      <c r="R237" s="231">
        <f>Q237*H237</f>
        <v>0.86355000000000004</v>
      </c>
      <c r="S237" s="231">
        <v>0</v>
      </c>
      <c r="T237" s="232">
        <f>S237*H237</f>
        <v>0</v>
      </c>
      <c r="AR237" s="23" t="s">
        <v>183</v>
      </c>
      <c r="AT237" s="23" t="s">
        <v>259</v>
      </c>
      <c r="AU237" s="23" t="s">
        <v>23</v>
      </c>
      <c r="AY237" s="23" t="s">
        <v>133</v>
      </c>
      <c r="BE237" s="233">
        <f>IF(N237="základní",J237,0)</f>
        <v>0</v>
      </c>
      <c r="BF237" s="233">
        <f>IF(N237="snížená",J237,0)</f>
        <v>0</v>
      </c>
      <c r="BG237" s="233">
        <f>IF(N237="zákl. přenesená",J237,0)</f>
        <v>0</v>
      </c>
      <c r="BH237" s="233">
        <f>IF(N237="sníž. přenesená",J237,0)</f>
        <v>0</v>
      </c>
      <c r="BI237" s="233">
        <f>IF(N237="nulová",J237,0)</f>
        <v>0</v>
      </c>
      <c r="BJ237" s="23" t="s">
        <v>86</v>
      </c>
      <c r="BK237" s="233">
        <f>ROUND(I237*H237,2)</f>
        <v>0</v>
      </c>
      <c r="BL237" s="23" t="s">
        <v>140</v>
      </c>
      <c r="BM237" s="23" t="s">
        <v>380</v>
      </c>
    </row>
    <row r="238" s="12" customFormat="1">
      <c r="B238" s="247"/>
      <c r="C238" s="248"/>
      <c r="D238" s="234" t="s">
        <v>144</v>
      </c>
      <c r="E238" s="249" t="s">
        <v>34</v>
      </c>
      <c r="F238" s="250" t="s">
        <v>381</v>
      </c>
      <c r="G238" s="248"/>
      <c r="H238" s="251">
        <v>19.190000000000001</v>
      </c>
      <c r="I238" s="252"/>
      <c r="J238" s="248"/>
      <c r="K238" s="248"/>
      <c r="L238" s="253"/>
      <c r="M238" s="254"/>
      <c r="N238" s="255"/>
      <c r="O238" s="255"/>
      <c r="P238" s="255"/>
      <c r="Q238" s="255"/>
      <c r="R238" s="255"/>
      <c r="S238" s="255"/>
      <c r="T238" s="256"/>
      <c r="AT238" s="257" t="s">
        <v>144</v>
      </c>
      <c r="AU238" s="257" t="s">
        <v>23</v>
      </c>
      <c r="AV238" s="12" t="s">
        <v>23</v>
      </c>
      <c r="AW238" s="12" t="s">
        <v>41</v>
      </c>
      <c r="AX238" s="12" t="s">
        <v>78</v>
      </c>
      <c r="AY238" s="257" t="s">
        <v>133</v>
      </c>
    </row>
    <row r="239" s="1" customFormat="1" ht="25.5" customHeight="1">
      <c r="B239" s="46"/>
      <c r="C239" s="222" t="s">
        <v>382</v>
      </c>
      <c r="D239" s="222" t="s">
        <v>135</v>
      </c>
      <c r="E239" s="223" t="s">
        <v>383</v>
      </c>
      <c r="F239" s="224" t="s">
        <v>384</v>
      </c>
      <c r="G239" s="225" t="s">
        <v>159</v>
      </c>
      <c r="H239" s="226">
        <v>0.67500000000000004</v>
      </c>
      <c r="I239" s="227"/>
      <c r="J239" s="228">
        <f>ROUND(I239*H239,2)</f>
        <v>0</v>
      </c>
      <c r="K239" s="224" t="s">
        <v>198</v>
      </c>
      <c r="L239" s="72"/>
      <c r="M239" s="229" t="s">
        <v>34</v>
      </c>
      <c r="N239" s="230" t="s">
        <v>49</v>
      </c>
      <c r="O239" s="47"/>
      <c r="P239" s="231">
        <f>O239*H239</f>
        <v>0</v>
      </c>
      <c r="Q239" s="231">
        <v>2.2563399999999998</v>
      </c>
      <c r="R239" s="231">
        <f>Q239*H239</f>
        <v>1.5230295</v>
      </c>
      <c r="S239" s="231">
        <v>0</v>
      </c>
      <c r="T239" s="232">
        <f>S239*H239</f>
        <v>0</v>
      </c>
      <c r="AR239" s="23" t="s">
        <v>140</v>
      </c>
      <c r="AT239" s="23" t="s">
        <v>135</v>
      </c>
      <c r="AU239" s="23" t="s">
        <v>23</v>
      </c>
      <c r="AY239" s="23" t="s">
        <v>133</v>
      </c>
      <c r="BE239" s="233">
        <f>IF(N239="základní",J239,0)</f>
        <v>0</v>
      </c>
      <c r="BF239" s="233">
        <f>IF(N239="snížená",J239,0)</f>
        <v>0</v>
      </c>
      <c r="BG239" s="233">
        <f>IF(N239="zákl. přenesená",J239,0)</f>
        <v>0</v>
      </c>
      <c r="BH239" s="233">
        <f>IF(N239="sníž. přenesená",J239,0)</f>
        <v>0</v>
      </c>
      <c r="BI239" s="233">
        <f>IF(N239="nulová",J239,0)</f>
        <v>0</v>
      </c>
      <c r="BJ239" s="23" t="s">
        <v>86</v>
      </c>
      <c r="BK239" s="233">
        <f>ROUND(I239*H239,2)</f>
        <v>0</v>
      </c>
      <c r="BL239" s="23" t="s">
        <v>140</v>
      </c>
      <c r="BM239" s="23" t="s">
        <v>385</v>
      </c>
    </row>
    <row r="240" s="12" customFormat="1">
      <c r="B240" s="247"/>
      <c r="C240" s="248"/>
      <c r="D240" s="234" t="s">
        <v>144</v>
      </c>
      <c r="E240" s="249" t="s">
        <v>34</v>
      </c>
      <c r="F240" s="250" t="s">
        <v>386</v>
      </c>
      <c r="G240" s="248"/>
      <c r="H240" s="251">
        <v>0.67500000000000004</v>
      </c>
      <c r="I240" s="252"/>
      <c r="J240" s="248"/>
      <c r="K240" s="248"/>
      <c r="L240" s="253"/>
      <c r="M240" s="254"/>
      <c r="N240" s="255"/>
      <c r="O240" s="255"/>
      <c r="P240" s="255"/>
      <c r="Q240" s="255"/>
      <c r="R240" s="255"/>
      <c r="S240" s="255"/>
      <c r="T240" s="256"/>
      <c r="AT240" s="257" t="s">
        <v>144</v>
      </c>
      <c r="AU240" s="257" t="s">
        <v>23</v>
      </c>
      <c r="AV240" s="12" t="s">
        <v>23</v>
      </c>
      <c r="AW240" s="12" t="s">
        <v>41</v>
      </c>
      <c r="AX240" s="12" t="s">
        <v>78</v>
      </c>
      <c r="AY240" s="257" t="s">
        <v>133</v>
      </c>
    </row>
    <row r="241" s="13" customFormat="1">
      <c r="B241" s="258"/>
      <c r="C241" s="259"/>
      <c r="D241" s="234" t="s">
        <v>144</v>
      </c>
      <c r="E241" s="260" t="s">
        <v>34</v>
      </c>
      <c r="F241" s="261" t="s">
        <v>156</v>
      </c>
      <c r="G241" s="259"/>
      <c r="H241" s="262">
        <v>0.67500000000000004</v>
      </c>
      <c r="I241" s="263"/>
      <c r="J241" s="259"/>
      <c r="K241" s="259"/>
      <c r="L241" s="264"/>
      <c r="M241" s="265"/>
      <c r="N241" s="266"/>
      <c r="O241" s="266"/>
      <c r="P241" s="266"/>
      <c r="Q241" s="266"/>
      <c r="R241" s="266"/>
      <c r="S241" s="266"/>
      <c r="T241" s="267"/>
      <c r="AT241" s="268" t="s">
        <v>144</v>
      </c>
      <c r="AU241" s="268" t="s">
        <v>23</v>
      </c>
      <c r="AV241" s="13" t="s">
        <v>140</v>
      </c>
      <c r="AW241" s="13" t="s">
        <v>41</v>
      </c>
      <c r="AX241" s="13" t="s">
        <v>86</v>
      </c>
      <c r="AY241" s="268" t="s">
        <v>133</v>
      </c>
    </row>
    <row r="242" s="1" customFormat="1" ht="25.5" customHeight="1">
      <c r="B242" s="46"/>
      <c r="C242" s="222" t="s">
        <v>387</v>
      </c>
      <c r="D242" s="222" t="s">
        <v>135</v>
      </c>
      <c r="E242" s="223" t="s">
        <v>388</v>
      </c>
      <c r="F242" s="224" t="s">
        <v>389</v>
      </c>
      <c r="G242" s="225" t="s">
        <v>357</v>
      </c>
      <c r="H242" s="226">
        <v>8</v>
      </c>
      <c r="I242" s="227"/>
      <c r="J242" s="228">
        <f>ROUND(I242*H242,2)</f>
        <v>0</v>
      </c>
      <c r="K242" s="224" t="s">
        <v>34</v>
      </c>
      <c r="L242" s="72"/>
      <c r="M242" s="229" t="s">
        <v>34</v>
      </c>
      <c r="N242" s="230" t="s">
        <v>49</v>
      </c>
      <c r="O242" s="47"/>
      <c r="P242" s="231">
        <f>O242*H242</f>
        <v>0</v>
      </c>
      <c r="Q242" s="231">
        <v>1.0000000000000001E-05</v>
      </c>
      <c r="R242" s="231">
        <f>Q242*H242</f>
        <v>8.0000000000000007E-05</v>
      </c>
      <c r="S242" s="231">
        <v>0</v>
      </c>
      <c r="T242" s="232">
        <f>S242*H242</f>
        <v>0</v>
      </c>
      <c r="AR242" s="23" t="s">
        <v>140</v>
      </c>
      <c r="AT242" s="23" t="s">
        <v>135</v>
      </c>
      <c r="AU242" s="23" t="s">
        <v>23</v>
      </c>
      <c r="AY242" s="23" t="s">
        <v>133</v>
      </c>
      <c r="BE242" s="233">
        <f>IF(N242="základní",J242,0)</f>
        <v>0</v>
      </c>
      <c r="BF242" s="233">
        <f>IF(N242="snížená",J242,0)</f>
        <v>0</v>
      </c>
      <c r="BG242" s="233">
        <f>IF(N242="zákl. přenesená",J242,0)</f>
        <v>0</v>
      </c>
      <c r="BH242" s="233">
        <f>IF(N242="sníž. přenesená",J242,0)</f>
        <v>0</v>
      </c>
      <c r="BI242" s="233">
        <f>IF(N242="nulová",J242,0)</f>
        <v>0</v>
      </c>
      <c r="BJ242" s="23" t="s">
        <v>86</v>
      </c>
      <c r="BK242" s="233">
        <f>ROUND(I242*H242,2)</f>
        <v>0</v>
      </c>
      <c r="BL242" s="23" t="s">
        <v>140</v>
      </c>
      <c r="BM242" s="23" t="s">
        <v>390</v>
      </c>
    </row>
    <row r="243" s="12" customFormat="1">
      <c r="B243" s="247"/>
      <c r="C243" s="248"/>
      <c r="D243" s="234" t="s">
        <v>144</v>
      </c>
      <c r="E243" s="249" t="s">
        <v>34</v>
      </c>
      <c r="F243" s="250" t="s">
        <v>183</v>
      </c>
      <c r="G243" s="248"/>
      <c r="H243" s="251">
        <v>8</v>
      </c>
      <c r="I243" s="252"/>
      <c r="J243" s="248"/>
      <c r="K243" s="248"/>
      <c r="L243" s="253"/>
      <c r="M243" s="254"/>
      <c r="N243" s="255"/>
      <c r="O243" s="255"/>
      <c r="P243" s="255"/>
      <c r="Q243" s="255"/>
      <c r="R243" s="255"/>
      <c r="S243" s="255"/>
      <c r="T243" s="256"/>
      <c r="AT243" s="257" t="s">
        <v>144</v>
      </c>
      <c r="AU243" s="257" t="s">
        <v>23</v>
      </c>
      <c r="AV243" s="12" t="s">
        <v>23</v>
      </c>
      <c r="AW243" s="12" t="s">
        <v>41</v>
      </c>
      <c r="AX243" s="12" t="s">
        <v>78</v>
      </c>
      <c r="AY243" s="257" t="s">
        <v>133</v>
      </c>
    </row>
    <row r="244" s="13" customFormat="1">
      <c r="B244" s="258"/>
      <c r="C244" s="259"/>
      <c r="D244" s="234" t="s">
        <v>144</v>
      </c>
      <c r="E244" s="260" t="s">
        <v>34</v>
      </c>
      <c r="F244" s="261" t="s">
        <v>156</v>
      </c>
      <c r="G244" s="259"/>
      <c r="H244" s="262">
        <v>8</v>
      </c>
      <c r="I244" s="263"/>
      <c r="J244" s="259"/>
      <c r="K244" s="259"/>
      <c r="L244" s="264"/>
      <c r="M244" s="265"/>
      <c r="N244" s="266"/>
      <c r="O244" s="266"/>
      <c r="P244" s="266"/>
      <c r="Q244" s="266"/>
      <c r="R244" s="266"/>
      <c r="S244" s="266"/>
      <c r="T244" s="267"/>
      <c r="AT244" s="268" t="s">
        <v>144</v>
      </c>
      <c r="AU244" s="268" t="s">
        <v>23</v>
      </c>
      <c r="AV244" s="13" t="s">
        <v>140</v>
      </c>
      <c r="AW244" s="13" t="s">
        <v>41</v>
      </c>
      <c r="AX244" s="13" t="s">
        <v>86</v>
      </c>
      <c r="AY244" s="268" t="s">
        <v>133</v>
      </c>
    </row>
    <row r="245" s="1" customFormat="1" ht="38.25" customHeight="1">
      <c r="B245" s="46"/>
      <c r="C245" s="222" t="s">
        <v>391</v>
      </c>
      <c r="D245" s="222" t="s">
        <v>135</v>
      </c>
      <c r="E245" s="223" t="s">
        <v>392</v>
      </c>
      <c r="F245" s="224" t="s">
        <v>393</v>
      </c>
      <c r="G245" s="225" t="s">
        <v>357</v>
      </c>
      <c r="H245" s="226">
        <v>8</v>
      </c>
      <c r="I245" s="227"/>
      <c r="J245" s="228">
        <f>ROUND(I245*H245,2)</f>
        <v>0</v>
      </c>
      <c r="K245" s="224" t="s">
        <v>232</v>
      </c>
      <c r="L245" s="72"/>
      <c r="M245" s="229" t="s">
        <v>34</v>
      </c>
      <c r="N245" s="230" t="s">
        <v>49</v>
      </c>
      <c r="O245" s="47"/>
      <c r="P245" s="231">
        <f>O245*H245</f>
        <v>0</v>
      </c>
      <c r="Q245" s="231">
        <v>0.00017000000000000001</v>
      </c>
      <c r="R245" s="231">
        <f>Q245*H245</f>
        <v>0.0013600000000000001</v>
      </c>
      <c r="S245" s="231">
        <v>0</v>
      </c>
      <c r="T245" s="232">
        <f>S245*H245</f>
        <v>0</v>
      </c>
      <c r="AR245" s="23" t="s">
        <v>140</v>
      </c>
      <c r="AT245" s="23" t="s">
        <v>135</v>
      </c>
      <c r="AU245" s="23" t="s">
        <v>23</v>
      </c>
      <c r="AY245" s="23" t="s">
        <v>133</v>
      </c>
      <c r="BE245" s="233">
        <f>IF(N245="základní",J245,0)</f>
        <v>0</v>
      </c>
      <c r="BF245" s="233">
        <f>IF(N245="snížená",J245,0)</f>
        <v>0</v>
      </c>
      <c r="BG245" s="233">
        <f>IF(N245="zákl. přenesená",J245,0)</f>
        <v>0</v>
      </c>
      <c r="BH245" s="233">
        <f>IF(N245="sníž. přenesená",J245,0)</f>
        <v>0</v>
      </c>
      <c r="BI245" s="233">
        <f>IF(N245="nulová",J245,0)</f>
        <v>0</v>
      </c>
      <c r="BJ245" s="23" t="s">
        <v>86</v>
      </c>
      <c r="BK245" s="233">
        <f>ROUND(I245*H245,2)</f>
        <v>0</v>
      </c>
      <c r="BL245" s="23" t="s">
        <v>140</v>
      </c>
      <c r="BM245" s="23" t="s">
        <v>394</v>
      </c>
    </row>
    <row r="246" s="12" customFormat="1">
      <c r="B246" s="247"/>
      <c r="C246" s="248"/>
      <c r="D246" s="234" t="s">
        <v>144</v>
      </c>
      <c r="E246" s="249" t="s">
        <v>34</v>
      </c>
      <c r="F246" s="250" t="s">
        <v>183</v>
      </c>
      <c r="G246" s="248"/>
      <c r="H246" s="251">
        <v>8</v>
      </c>
      <c r="I246" s="252"/>
      <c r="J246" s="248"/>
      <c r="K246" s="248"/>
      <c r="L246" s="253"/>
      <c r="M246" s="254"/>
      <c r="N246" s="255"/>
      <c r="O246" s="255"/>
      <c r="P246" s="255"/>
      <c r="Q246" s="255"/>
      <c r="R246" s="255"/>
      <c r="S246" s="255"/>
      <c r="T246" s="256"/>
      <c r="AT246" s="257" t="s">
        <v>144</v>
      </c>
      <c r="AU246" s="257" t="s">
        <v>23</v>
      </c>
      <c r="AV246" s="12" t="s">
        <v>23</v>
      </c>
      <c r="AW246" s="12" t="s">
        <v>41</v>
      </c>
      <c r="AX246" s="12" t="s">
        <v>78</v>
      </c>
      <c r="AY246" s="257" t="s">
        <v>133</v>
      </c>
    </row>
    <row r="247" s="13" customFormat="1">
      <c r="B247" s="258"/>
      <c r="C247" s="259"/>
      <c r="D247" s="234" t="s">
        <v>144</v>
      </c>
      <c r="E247" s="260" t="s">
        <v>34</v>
      </c>
      <c r="F247" s="261" t="s">
        <v>156</v>
      </c>
      <c r="G247" s="259"/>
      <c r="H247" s="262">
        <v>8</v>
      </c>
      <c r="I247" s="263"/>
      <c r="J247" s="259"/>
      <c r="K247" s="259"/>
      <c r="L247" s="264"/>
      <c r="M247" s="265"/>
      <c r="N247" s="266"/>
      <c r="O247" s="266"/>
      <c r="P247" s="266"/>
      <c r="Q247" s="266"/>
      <c r="R247" s="266"/>
      <c r="S247" s="266"/>
      <c r="T247" s="267"/>
      <c r="AT247" s="268" t="s">
        <v>144</v>
      </c>
      <c r="AU247" s="268" t="s">
        <v>23</v>
      </c>
      <c r="AV247" s="13" t="s">
        <v>140</v>
      </c>
      <c r="AW247" s="13" t="s">
        <v>41</v>
      </c>
      <c r="AX247" s="13" t="s">
        <v>86</v>
      </c>
      <c r="AY247" s="268" t="s">
        <v>133</v>
      </c>
    </row>
    <row r="248" s="1" customFormat="1" ht="25.5" customHeight="1">
      <c r="B248" s="46"/>
      <c r="C248" s="222" t="s">
        <v>395</v>
      </c>
      <c r="D248" s="222" t="s">
        <v>135</v>
      </c>
      <c r="E248" s="223" t="s">
        <v>396</v>
      </c>
      <c r="F248" s="224" t="s">
        <v>397</v>
      </c>
      <c r="G248" s="225" t="s">
        <v>357</v>
      </c>
      <c r="H248" s="226">
        <v>2</v>
      </c>
      <c r="I248" s="227"/>
      <c r="J248" s="228">
        <f>ROUND(I248*H248,2)</f>
        <v>0</v>
      </c>
      <c r="K248" s="224" t="s">
        <v>172</v>
      </c>
      <c r="L248" s="72"/>
      <c r="M248" s="229" t="s">
        <v>34</v>
      </c>
      <c r="N248" s="230" t="s">
        <v>49</v>
      </c>
      <c r="O248" s="47"/>
      <c r="P248" s="231">
        <f>O248*H248</f>
        <v>0</v>
      </c>
      <c r="Q248" s="231">
        <v>0</v>
      </c>
      <c r="R248" s="231">
        <f>Q248*H248</f>
        <v>0</v>
      </c>
      <c r="S248" s="231">
        <v>0</v>
      </c>
      <c r="T248" s="232">
        <f>S248*H248</f>
        <v>0</v>
      </c>
      <c r="AR248" s="23" t="s">
        <v>140</v>
      </c>
      <c r="AT248" s="23" t="s">
        <v>135</v>
      </c>
      <c r="AU248" s="23" t="s">
        <v>23</v>
      </c>
      <c r="AY248" s="23" t="s">
        <v>133</v>
      </c>
      <c r="BE248" s="233">
        <f>IF(N248="základní",J248,0)</f>
        <v>0</v>
      </c>
      <c r="BF248" s="233">
        <f>IF(N248="snížená",J248,0)</f>
        <v>0</v>
      </c>
      <c r="BG248" s="233">
        <f>IF(N248="zákl. přenesená",J248,0)</f>
        <v>0</v>
      </c>
      <c r="BH248" s="233">
        <f>IF(N248="sníž. přenesená",J248,0)</f>
        <v>0</v>
      </c>
      <c r="BI248" s="233">
        <f>IF(N248="nulová",J248,0)</f>
        <v>0</v>
      </c>
      <c r="BJ248" s="23" t="s">
        <v>86</v>
      </c>
      <c r="BK248" s="233">
        <f>ROUND(I248*H248,2)</f>
        <v>0</v>
      </c>
      <c r="BL248" s="23" t="s">
        <v>140</v>
      </c>
      <c r="BM248" s="23" t="s">
        <v>398</v>
      </c>
    </row>
    <row r="249" s="1" customFormat="1">
      <c r="B249" s="46"/>
      <c r="C249" s="74"/>
      <c r="D249" s="234" t="s">
        <v>142</v>
      </c>
      <c r="E249" s="74"/>
      <c r="F249" s="235" t="s">
        <v>399</v>
      </c>
      <c r="G249" s="74"/>
      <c r="H249" s="74"/>
      <c r="I249" s="192"/>
      <c r="J249" s="74"/>
      <c r="K249" s="74"/>
      <c r="L249" s="72"/>
      <c r="M249" s="236"/>
      <c r="N249" s="47"/>
      <c r="O249" s="47"/>
      <c r="P249" s="47"/>
      <c r="Q249" s="47"/>
      <c r="R249" s="47"/>
      <c r="S249" s="47"/>
      <c r="T249" s="95"/>
      <c r="AT249" s="23" t="s">
        <v>142</v>
      </c>
      <c r="AU249" s="23" t="s">
        <v>23</v>
      </c>
    </row>
    <row r="250" s="1" customFormat="1" ht="25.5" customHeight="1">
      <c r="B250" s="46"/>
      <c r="C250" s="222" t="s">
        <v>400</v>
      </c>
      <c r="D250" s="222" t="s">
        <v>135</v>
      </c>
      <c r="E250" s="223" t="s">
        <v>401</v>
      </c>
      <c r="F250" s="224" t="s">
        <v>402</v>
      </c>
      <c r="G250" s="225" t="s">
        <v>357</v>
      </c>
      <c r="H250" s="226">
        <v>2</v>
      </c>
      <c r="I250" s="227"/>
      <c r="J250" s="228">
        <f>ROUND(I250*H250,2)</f>
        <v>0</v>
      </c>
      <c r="K250" s="224" t="s">
        <v>172</v>
      </c>
      <c r="L250" s="72"/>
      <c r="M250" s="229" t="s">
        <v>34</v>
      </c>
      <c r="N250" s="230" t="s">
        <v>49</v>
      </c>
      <c r="O250" s="47"/>
      <c r="P250" s="231">
        <f>O250*H250</f>
        <v>0</v>
      </c>
      <c r="Q250" s="231">
        <v>0</v>
      </c>
      <c r="R250" s="231">
        <f>Q250*H250</f>
        <v>0</v>
      </c>
      <c r="S250" s="231">
        <v>0</v>
      </c>
      <c r="T250" s="232">
        <f>S250*H250</f>
        <v>0</v>
      </c>
      <c r="AR250" s="23" t="s">
        <v>140</v>
      </c>
      <c r="AT250" s="23" t="s">
        <v>135</v>
      </c>
      <c r="AU250" s="23" t="s">
        <v>23</v>
      </c>
      <c r="AY250" s="23" t="s">
        <v>133</v>
      </c>
      <c r="BE250" s="233">
        <f>IF(N250="základní",J250,0)</f>
        <v>0</v>
      </c>
      <c r="BF250" s="233">
        <f>IF(N250="snížená",J250,0)</f>
        <v>0</v>
      </c>
      <c r="BG250" s="233">
        <f>IF(N250="zákl. přenesená",J250,0)</f>
        <v>0</v>
      </c>
      <c r="BH250" s="233">
        <f>IF(N250="sníž. přenesená",J250,0)</f>
        <v>0</v>
      </c>
      <c r="BI250" s="233">
        <f>IF(N250="nulová",J250,0)</f>
        <v>0</v>
      </c>
      <c r="BJ250" s="23" t="s">
        <v>86</v>
      </c>
      <c r="BK250" s="233">
        <f>ROUND(I250*H250,2)</f>
        <v>0</v>
      </c>
      <c r="BL250" s="23" t="s">
        <v>140</v>
      </c>
      <c r="BM250" s="23" t="s">
        <v>403</v>
      </c>
    </row>
    <row r="251" s="1" customFormat="1">
      <c r="B251" s="46"/>
      <c r="C251" s="74"/>
      <c r="D251" s="234" t="s">
        <v>142</v>
      </c>
      <c r="E251" s="74"/>
      <c r="F251" s="235" t="s">
        <v>399</v>
      </c>
      <c r="G251" s="74"/>
      <c r="H251" s="74"/>
      <c r="I251" s="192"/>
      <c r="J251" s="74"/>
      <c r="K251" s="74"/>
      <c r="L251" s="72"/>
      <c r="M251" s="236"/>
      <c r="N251" s="47"/>
      <c r="O251" s="47"/>
      <c r="P251" s="47"/>
      <c r="Q251" s="47"/>
      <c r="R251" s="47"/>
      <c r="S251" s="47"/>
      <c r="T251" s="95"/>
      <c r="AT251" s="23" t="s">
        <v>142</v>
      </c>
      <c r="AU251" s="23" t="s">
        <v>23</v>
      </c>
    </row>
    <row r="252" s="1" customFormat="1" ht="38.25" customHeight="1">
      <c r="B252" s="46"/>
      <c r="C252" s="222" t="s">
        <v>404</v>
      </c>
      <c r="D252" s="222" t="s">
        <v>135</v>
      </c>
      <c r="E252" s="223" t="s">
        <v>405</v>
      </c>
      <c r="F252" s="224" t="s">
        <v>406</v>
      </c>
      <c r="G252" s="225" t="s">
        <v>154</v>
      </c>
      <c r="H252" s="226">
        <v>1</v>
      </c>
      <c r="I252" s="227"/>
      <c r="J252" s="228">
        <f>ROUND(I252*H252,2)</f>
        <v>0</v>
      </c>
      <c r="K252" s="224" t="s">
        <v>139</v>
      </c>
      <c r="L252" s="72"/>
      <c r="M252" s="229" t="s">
        <v>34</v>
      </c>
      <c r="N252" s="230" t="s">
        <v>49</v>
      </c>
      <c r="O252" s="47"/>
      <c r="P252" s="231">
        <f>O252*H252</f>
        <v>0</v>
      </c>
      <c r="Q252" s="231">
        <v>0</v>
      </c>
      <c r="R252" s="231">
        <f>Q252*H252</f>
        <v>0</v>
      </c>
      <c r="S252" s="231">
        <v>0.082000000000000003</v>
      </c>
      <c r="T252" s="232">
        <f>S252*H252</f>
        <v>0.082000000000000003</v>
      </c>
      <c r="AR252" s="23" t="s">
        <v>140</v>
      </c>
      <c r="AT252" s="23" t="s">
        <v>135</v>
      </c>
      <c r="AU252" s="23" t="s">
        <v>23</v>
      </c>
      <c r="AY252" s="23" t="s">
        <v>133</v>
      </c>
      <c r="BE252" s="233">
        <f>IF(N252="základní",J252,0)</f>
        <v>0</v>
      </c>
      <c r="BF252" s="233">
        <f>IF(N252="snížená",J252,0)</f>
        <v>0</v>
      </c>
      <c r="BG252" s="233">
        <f>IF(N252="zákl. přenesená",J252,0)</f>
        <v>0</v>
      </c>
      <c r="BH252" s="233">
        <f>IF(N252="sníž. přenesená",J252,0)</f>
        <v>0</v>
      </c>
      <c r="BI252" s="233">
        <f>IF(N252="nulová",J252,0)</f>
        <v>0</v>
      </c>
      <c r="BJ252" s="23" t="s">
        <v>86</v>
      </c>
      <c r="BK252" s="233">
        <f>ROUND(I252*H252,2)</f>
        <v>0</v>
      </c>
      <c r="BL252" s="23" t="s">
        <v>140</v>
      </c>
      <c r="BM252" s="23" t="s">
        <v>407</v>
      </c>
    </row>
    <row r="253" s="1" customFormat="1">
      <c r="B253" s="46"/>
      <c r="C253" s="74"/>
      <c r="D253" s="234" t="s">
        <v>142</v>
      </c>
      <c r="E253" s="74"/>
      <c r="F253" s="235" t="s">
        <v>408</v>
      </c>
      <c r="G253" s="74"/>
      <c r="H253" s="74"/>
      <c r="I253" s="192"/>
      <c r="J253" s="74"/>
      <c r="K253" s="74"/>
      <c r="L253" s="72"/>
      <c r="M253" s="236"/>
      <c r="N253" s="47"/>
      <c r="O253" s="47"/>
      <c r="P253" s="47"/>
      <c r="Q253" s="47"/>
      <c r="R253" s="47"/>
      <c r="S253" s="47"/>
      <c r="T253" s="95"/>
      <c r="AT253" s="23" t="s">
        <v>142</v>
      </c>
      <c r="AU253" s="23" t="s">
        <v>23</v>
      </c>
    </row>
    <row r="254" s="12" customFormat="1">
      <c r="B254" s="247"/>
      <c r="C254" s="248"/>
      <c r="D254" s="234" t="s">
        <v>144</v>
      </c>
      <c r="E254" s="249" t="s">
        <v>34</v>
      </c>
      <c r="F254" s="250" t="s">
        <v>86</v>
      </c>
      <c r="G254" s="248"/>
      <c r="H254" s="251">
        <v>1</v>
      </c>
      <c r="I254" s="252"/>
      <c r="J254" s="248"/>
      <c r="K254" s="248"/>
      <c r="L254" s="253"/>
      <c r="M254" s="254"/>
      <c r="N254" s="255"/>
      <c r="O254" s="255"/>
      <c r="P254" s="255"/>
      <c r="Q254" s="255"/>
      <c r="R254" s="255"/>
      <c r="S254" s="255"/>
      <c r="T254" s="256"/>
      <c r="AT254" s="257" t="s">
        <v>144</v>
      </c>
      <c r="AU254" s="257" t="s">
        <v>23</v>
      </c>
      <c r="AV254" s="12" t="s">
        <v>23</v>
      </c>
      <c r="AW254" s="12" t="s">
        <v>41</v>
      </c>
      <c r="AX254" s="12" t="s">
        <v>78</v>
      </c>
      <c r="AY254" s="257" t="s">
        <v>133</v>
      </c>
    </row>
    <row r="255" s="10" customFormat="1" ht="29.88" customHeight="1">
      <c r="B255" s="206"/>
      <c r="C255" s="207"/>
      <c r="D255" s="208" t="s">
        <v>77</v>
      </c>
      <c r="E255" s="220" t="s">
        <v>409</v>
      </c>
      <c r="F255" s="220" t="s">
        <v>410</v>
      </c>
      <c r="G255" s="207"/>
      <c r="H255" s="207"/>
      <c r="I255" s="210"/>
      <c r="J255" s="221">
        <f>BK255</f>
        <v>0</v>
      </c>
      <c r="K255" s="207"/>
      <c r="L255" s="212"/>
      <c r="M255" s="213"/>
      <c r="N255" s="214"/>
      <c r="O255" s="214"/>
      <c r="P255" s="215">
        <f>SUM(P256:P283)</f>
        <v>0</v>
      </c>
      <c r="Q255" s="214"/>
      <c r="R255" s="215">
        <f>SUM(R256:R283)</f>
        <v>0</v>
      </c>
      <c r="S255" s="214"/>
      <c r="T255" s="216">
        <f>SUM(T256:T283)</f>
        <v>0</v>
      </c>
      <c r="AR255" s="217" t="s">
        <v>86</v>
      </c>
      <c r="AT255" s="218" t="s">
        <v>77</v>
      </c>
      <c r="AU255" s="218" t="s">
        <v>86</v>
      </c>
      <c r="AY255" s="217" t="s">
        <v>133</v>
      </c>
      <c r="BK255" s="219">
        <f>SUM(BK256:BK283)</f>
        <v>0</v>
      </c>
    </row>
    <row r="256" s="1" customFormat="1" ht="16.5" customHeight="1">
      <c r="B256" s="46"/>
      <c r="C256" s="222" t="s">
        <v>411</v>
      </c>
      <c r="D256" s="222" t="s">
        <v>135</v>
      </c>
      <c r="E256" s="223" t="s">
        <v>412</v>
      </c>
      <c r="F256" s="224" t="s">
        <v>413</v>
      </c>
      <c r="G256" s="225" t="s">
        <v>226</v>
      </c>
      <c r="H256" s="226">
        <v>1.44</v>
      </c>
      <c r="I256" s="227"/>
      <c r="J256" s="228">
        <f>ROUND(I256*H256,2)</f>
        <v>0</v>
      </c>
      <c r="K256" s="224" t="s">
        <v>34</v>
      </c>
      <c r="L256" s="72"/>
      <c r="M256" s="229" t="s">
        <v>34</v>
      </c>
      <c r="N256" s="230" t="s">
        <v>49</v>
      </c>
      <c r="O256" s="47"/>
      <c r="P256" s="231">
        <f>O256*H256</f>
        <v>0</v>
      </c>
      <c r="Q256" s="231">
        <v>0</v>
      </c>
      <c r="R256" s="231">
        <f>Q256*H256</f>
        <v>0</v>
      </c>
      <c r="S256" s="231">
        <v>0</v>
      </c>
      <c r="T256" s="232">
        <f>S256*H256</f>
        <v>0</v>
      </c>
      <c r="AR256" s="23" t="s">
        <v>140</v>
      </c>
      <c r="AT256" s="23" t="s">
        <v>135</v>
      </c>
      <c r="AU256" s="23" t="s">
        <v>23</v>
      </c>
      <c r="AY256" s="23" t="s">
        <v>133</v>
      </c>
      <c r="BE256" s="233">
        <f>IF(N256="základní",J256,0)</f>
        <v>0</v>
      </c>
      <c r="BF256" s="233">
        <f>IF(N256="snížená",J256,0)</f>
        <v>0</v>
      </c>
      <c r="BG256" s="233">
        <f>IF(N256="zákl. přenesená",J256,0)</f>
        <v>0</v>
      </c>
      <c r="BH256" s="233">
        <f>IF(N256="sníž. přenesená",J256,0)</f>
        <v>0</v>
      </c>
      <c r="BI256" s="233">
        <f>IF(N256="nulová",J256,0)</f>
        <v>0</v>
      </c>
      <c r="BJ256" s="23" t="s">
        <v>86</v>
      </c>
      <c r="BK256" s="233">
        <f>ROUND(I256*H256,2)</f>
        <v>0</v>
      </c>
      <c r="BL256" s="23" t="s">
        <v>140</v>
      </c>
      <c r="BM256" s="23" t="s">
        <v>414</v>
      </c>
    </row>
    <row r="257" s="12" customFormat="1">
      <c r="B257" s="247"/>
      <c r="C257" s="248"/>
      <c r="D257" s="234" t="s">
        <v>144</v>
      </c>
      <c r="E257" s="249" t="s">
        <v>34</v>
      </c>
      <c r="F257" s="250" t="s">
        <v>415</v>
      </c>
      <c r="G257" s="248"/>
      <c r="H257" s="251">
        <v>1.44</v>
      </c>
      <c r="I257" s="252"/>
      <c r="J257" s="248"/>
      <c r="K257" s="248"/>
      <c r="L257" s="253"/>
      <c r="M257" s="254"/>
      <c r="N257" s="255"/>
      <c r="O257" s="255"/>
      <c r="P257" s="255"/>
      <c r="Q257" s="255"/>
      <c r="R257" s="255"/>
      <c r="S257" s="255"/>
      <c r="T257" s="256"/>
      <c r="AT257" s="257" t="s">
        <v>144</v>
      </c>
      <c r="AU257" s="257" t="s">
        <v>23</v>
      </c>
      <c r="AV257" s="12" t="s">
        <v>23</v>
      </c>
      <c r="AW257" s="12" t="s">
        <v>41</v>
      </c>
      <c r="AX257" s="12" t="s">
        <v>78</v>
      </c>
      <c r="AY257" s="257" t="s">
        <v>133</v>
      </c>
    </row>
    <row r="258" s="13" customFormat="1">
      <c r="B258" s="258"/>
      <c r="C258" s="259"/>
      <c r="D258" s="234" t="s">
        <v>144</v>
      </c>
      <c r="E258" s="260" t="s">
        <v>34</v>
      </c>
      <c r="F258" s="261" t="s">
        <v>156</v>
      </c>
      <c r="G258" s="259"/>
      <c r="H258" s="262">
        <v>1.44</v>
      </c>
      <c r="I258" s="263"/>
      <c r="J258" s="259"/>
      <c r="K258" s="259"/>
      <c r="L258" s="264"/>
      <c r="M258" s="265"/>
      <c r="N258" s="266"/>
      <c r="O258" s="266"/>
      <c r="P258" s="266"/>
      <c r="Q258" s="266"/>
      <c r="R258" s="266"/>
      <c r="S258" s="266"/>
      <c r="T258" s="267"/>
      <c r="AT258" s="268" t="s">
        <v>144</v>
      </c>
      <c r="AU258" s="268" t="s">
        <v>23</v>
      </c>
      <c r="AV258" s="13" t="s">
        <v>140</v>
      </c>
      <c r="AW258" s="13" t="s">
        <v>41</v>
      </c>
      <c r="AX258" s="13" t="s">
        <v>86</v>
      </c>
      <c r="AY258" s="268" t="s">
        <v>133</v>
      </c>
    </row>
    <row r="259" s="1" customFormat="1" ht="16.5" customHeight="1">
      <c r="B259" s="46"/>
      <c r="C259" s="222" t="s">
        <v>416</v>
      </c>
      <c r="D259" s="222" t="s">
        <v>135</v>
      </c>
      <c r="E259" s="223" t="s">
        <v>417</v>
      </c>
      <c r="F259" s="224" t="s">
        <v>418</v>
      </c>
      <c r="G259" s="225" t="s">
        <v>226</v>
      </c>
      <c r="H259" s="226">
        <v>12.960000000000001</v>
      </c>
      <c r="I259" s="227"/>
      <c r="J259" s="228">
        <f>ROUND(I259*H259,2)</f>
        <v>0</v>
      </c>
      <c r="K259" s="224" t="s">
        <v>34</v>
      </c>
      <c r="L259" s="72"/>
      <c r="M259" s="229" t="s">
        <v>34</v>
      </c>
      <c r="N259" s="230" t="s">
        <v>49</v>
      </c>
      <c r="O259" s="47"/>
      <c r="P259" s="231">
        <f>O259*H259</f>
        <v>0</v>
      </c>
      <c r="Q259" s="231">
        <v>0</v>
      </c>
      <c r="R259" s="231">
        <f>Q259*H259</f>
        <v>0</v>
      </c>
      <c r="S259" s="231">
        <v>0</v>
      </c>
      <c r="T259" s="232">
        <f>S259*H259</f>
        <v>0</v>
      </c>
      <c r="AR259" s="23" t="s">
        <v>140</v>
      </c>
      <c r="AT259" s="23" t="s">
        <v>135</v>
      </c>
      <c r="AU259" s="23" t="s">
        <v>23</v>
      </c>
      <c r="AY259" s="23" t="s">
        <v>133</v>
      </c>
      <c r="BE259" s="233">
        <f>IF(N259="základní",J259,0)</f>
        <v>0</v>
      </c>
      <c r="BF259" s="233">
        <f>IF(N259="snížená",J259,0)</f>
        <v>0</v>
      </c>
      <c r="BG259" s="233">
        <f>IF(N259="zákl. přenesená",J259,0)</f>
        <v>0</v>
      </c>
      <c r="BH259" s="233">
        <f>IF(N259="sníž. přenesená",J259,0)</f>
        <v>0</v>
      </c>
      <c r="BI259" s="233">
        <f>IF(N259="nulová",J259,0)</f>
        <v>0</v>
      </c>
      <c r="BJ259" s="23" t="s">
        <v>86</v>
      </c>
      <c r="BK259" s="233">
        <f>ROUND(I259*H259,2)</f>
        <v>0</v>
      </c>
      <c r="BL259" s="23" t="s">
        <v>140</v>
      </c>
      <c r="BM259" s="23" t="s">
        <v>419</v>
      </c>
    </row>
    <row r="260" s="12" customFormat="1">
      <c r="B260" s="247"/>
      <c r="C260" s="248"/>
      <c r="D260" s="234" t="s">
        <v>144</v>
      </c>
      <c r="E260" s="249" t="s">
        <v>34</v>
      </c>
      <c r="F260" s="250" t="s">
        <v>420</v>
      </c>
      <c r="G260" s="248"/>
      <c r="H260" s="251">
        <v>12.960000000000001</v>
      </c>
      <c r="I260" s="252"/>
      <c r="J260" s="248"/>
      <c r="K260" s="248"/>
      <c r="L260" s="253"/>
      <c r="M260" s="254"/>
      <c r="N260" s="255"/>
      <c r="O260" s="255"/>
      <c r="P260" s="255"/>
      <c r="Q260" s="255"/>
      <c r="R260" s="255"/>
      <c r="S260" s="255"/>
      <c r="T260" s="256"/>
      <c r="AT260" s="257" t="s">
        <v>144</v>
      </c>
      <c r="AU260" s="257" t="s">
        <v>23</v>
      </c>
      <c r="AV260" s="12" t="s">
        <v>23</v>
      </c>
      <c r="AW260" s="12" t="s">
        <v>41</v>
      </c>
      <c r="AX260" s="12" t="s">
        <v>78</v>
      </c>
      <c r="AY260" s="257" t="s">
        <v>133</v>
      </c>
    </row>
    <row r="261" s="13" customFormat="1">
      <c r="B261" s="258"/>
      <c r="C261" s="259"/>
      <c r="D261" s="234" t="s">
        <v>144</v>
      </c>
      <c r="E261" s="260" t="s">
        <v>34</v>
      </c>
      <c r="F261" s="261" t="s">
        <v>156</v>
      </c>
      <c r="G261" s="259"/>
      <c r="H261" s="262">
        <v>12.960000000000001</v>
      </c>
      <c r="I261" s="263"/>
      <c r="J261" s="259"/>
      <c r="K261" s="259"/>
      <c r="L261" s="264"/>
      <c r="M261" s="265"/>
      <c r="N261" s="266"/>
      <c r="O261" s="266"/>
      <c r="P261" s="266"/>
      <c r="Q261" s="266"/>
      <c r="R261" s="266"/>
      <c r="S261" s="266"/>
      <c r="T261" s="267"/>
      <c r="AT261" s="268" t="s">
        <v>144</v>
      </c>
      <c r="AU261" s="268" t="s">
        <v>23</v>
      </c>
      <c r="AV261" s="13" t="s">
        <v>140</v>
      </c>
      <c r="AW261" s="13" t="s">
        <v>41</v>
      </c>
      <c r="AX261" s="13" t="s">
        <v>86</v>
      </c>
      <c r="AY261" s="268" t="s">
        <v>133</v>
      </c>
    </row>
    <row r="262" s="1" customFormat="1" ht="25.5" customHeight="1">
      <c r="B262" s="46"/>
      <c r="C262" s="222" t="s">
        <v>421</v>
      </c>
      <c r="D262" s="222" t="s">
        <v>135</v>
      </c>
      <c r="E262" s="223" t="s">
        <v>422</v>
      </c>
      <c r="F262" s="224" t="s">
        <v>423</v>
      </c>
      <c r="G262" s="225" t="s">
        <v>226</v>
      </c>
      <c r="H262" s="226">
        <v>2.2949999999999999</v>
      </c>
      <c r="I262" s="227"/>
      <c r="J262" s="228">
        <f>ROUND(I262*H262,2)</f>
        <v>0</v>
      </c>
      <c r="K262" s="224" t="s">
        <v>139</v>
      </c>
      <c r="L262" s="72"/>
      <c r="M262" s="229" t="s">
        <v>34</v>
      </c>
      <c r="N262" s="230" t="s">
        <v>49</v>
      </c>
      <c r="O262" s="47"/>
      <c r="P262" s="231">
        <f>O262*H262</f>
        <v>0</v>
      </c>
      <c r="Q262" s="231">
        <v>0</v>
      </c>
      <c r="R262" s="231">
        <f>Q262*H262</f>
        <v>0</v>
      </c>
      <c r="S262" s="231">
        <v>0</v>
      </c>
      <c r="T262" s="232">
        <f>S262*H262</f>
        <v>0</v>
      </c>
      <c r="AR262" s="23" t="s">
        <v>140</v>
      </c>
      <c r="AT262" s="23" t="s">
        <v>135</v>
      </c>
      <c r="AU262" s="23" t="s">
        <v>23</v>
      </c>
      <c r="AY262" s="23" t="s">
        <v>133</v>
      </c>
      <c r="BE262" s="233">
        <f>IF(N262="základní",J262,0)</f>
        <v>0</v>
      </c>
      <c r="BF262" s="233">
        <f>IF(N262="snížená",J262,0)</f>
        <v>0</v>
      </c>
      <c r="BG262" s="233">
        <f>IF(N262="zákl. přenesená",J262,0)</f>
        <v>0</v>
      </c>
      <c r="BH262" s="233">
        <f>IF(N262="sníž. přenesená",J262,0)</f>
        <v>0</v>
      </c>
      <c r="BI262" s="233">
        <f>IF(N262="nulová",J262,0)</f>
        <v>0</v>
      </c>
      <c r="BJ262" s="23" t="s">
        <v>86</v>
      </c>
      <c r="BK262" s="233">
        <f>ROUND(I262*H262,2)</f>
        <v>0</v>
      </c>
      <c r="BL262" s="23" t="s">
        <v>140</v>
      </c>
      <c r="BM262" s="23" t="s">
        <v>424</v>
      </c>
    </row>
    <row r="263" s="1" customFormat="1">
      <c r="B263" s="46"/>
      <c r="C263" s="74"/>
      <c r="D263" s="234" t="s">
        <v>142</v>
      </c>
      <c r="E263" s="74"/>
      <c r="F263" s="235" t="s">
        <v>425</v>
      </c>
      <c r="G263" s="74"/>
      <c r="H263" s="74"/>
      <c r="I263" s="192"/>
      <c r="J263" s="74"/>
      <c r="K263" s="74"/>
      <c r="L263" s="72"/>
      <c r="M263" s="236"/>
      <c r="N263" s="47"/>
      <c r="O263" s="47"/>
      <c r="P263" s="47"/>
      <c r="Q263" s="47"/>
      <c r="R263" s="47"/>
      <c r="S263" s="47"/>
      <c r="T263" s="95"/>
      <c r="AT263" s="23" t="s">
        <v>142</v>
      </c>
      <c r="AU263" s="23" t="s">
        <v>23</v>
      </c>
    </row>
    <row r="264" s="12" customFormat="1">
      <c r="B264" s="247"/>
      <c r="C264" s="248"/>
      <c r="D264" s="234" t="s">
        <v>144</v>
      </c>
      <c r="E264" s="249" t="s">
        <v>34</v>
      </c>
      <c r="F264" s="250" t="s">
        <v>426</v>
      </c>
      <c r="G264" s="248"/>
      <c r="H264" s="251">
        <v>2.2949999999999999</v>
      </c>
      <c r="I264" s="252"/>
      <c r="J264" s="248"/>
      <c r="K264" s="248"/>
      <c r="L264" s="253"/>
      <c r="M264" s="254"/>
      <c r="N264" s="255"/>
      <c r="O264" s="255"/>
      <c r="P264" s="255"/>
      <c r="Q264" s="255"/>
      <c r="R264" s="255"/>
      <c r="S264" s="255"/>
      <c r="T264" s="256"/>
      <c r="AT264" s="257" t="s">
        <v>144</v>
      </c>
      <c r="AU264" s="257" t="s">
        <v>23</v>
      </c>
      <c r="AV264" s="12" t="s">
        <v>23</v>
      </c>
      <c r="AW264" s="12" t="s">
        <v>41</v>
      </c>
      <c r="AX264" s="12" t="s">
        <v>78</v>
      </c>
      <c r="AY264" s="257" t="s">
        <v>133</v>
      </c>
    </row>
    <row r="265" s="13" customFormat="1">
      <c r="B265" s="258"/>
      <c r="C265" s="259"/>
      <c r="D265" s="234" t="s">
        <v>144</v>
      </c>
      <c r="E265" s="260" t="s">
        <v>34</v>
      </c>
      <c r="F265" s="261" t="s">
        <v>156</v>
      </c>
      <c r="G265" s="259"/>
      <c r="H265" s="262">
        <v>2.2949999999999999</v>
      </c>
      <c r="I265" s="263"/>
      <c r="J265" s="259"/>
      <c r="K265" s="259"/>
      <c r="L265" s="264"/>
      <c r="M265" s="265"/>
      <c r="N265" s="266"/>
      <c r="O265" s="266"/>
      <c r="P265" s="266"/>
      <c r="Q265" s="266"/>
      <c r="R265" s="266"/>
      <c r="S265" s="266"/>
      <c r="T265" s="267"/>
      <c r="AT265" s="268" t="s">
        <v>144</v>
      </c>
      <c r="AU265" s="268" t="s">
        <v>23</v>
      </c>
      <c r="AV265" s="13" t="s">
        <v>140</v>
      </c>
      <c r="AW265" s="13" t="s">
        <v>41</v>
      </c>
      <c r="AX265" s="13" t="s">
        <v>86</v>
      </c>
      <c r="AY265" s="268" t="s">
        <v>133</v>
      </c>
    </row>
    <row r="266" s="1" customFormat="1" ht="38.25" customHeight="1">
      <c r="B266" s="46"/>
      <c r="C266" s="222" t="s">
        <v>427</v>
      </c>
      <c r="D266" s="222" t="s">
        <v>135</v>
      </c>
      <c r="E266" s="223" t="s">
        <v>428</v>
      </c>
      <c r="F266" s="224" t="s">
        <v>429</v>
      </c>
      <c r="G266" s="225" t="s">
        <v>226</v>
      </c>
      <c r="H266" s="226">
        <v>20.655000000000001</v>
      </c>
      <c r="I266" s="227"/>
      <c r="J266" s="228">
        <f>ROUND(I266*H266,2)</f>
        <v>0</v>
      </c>
      <c r="K266" s="224" t="s">
        <v>139</v>
      </c>
      <c r="L266" s="72"/>
      <c r="M266" s="229" t="s">
        <v>34</v>
      </c>
      <c r="N266" s="230" t="s">
        <v>49</v>
      </c>
      <c r="O266" s="47"/>
      <c r="P266" s="231">
        <f>O266*H266</f>
        <v>0</v>
      </c>
      <c r="Q266" s="231">
        <v>0</v>
      </c>
      <c r="R266" s="231">
        <f>Q266*H266</f>
        <v>0</v>
      </c>
      <c r="S266" s="231">
        <v>0</v>
      </c>
      <c r="T266" s="232">
        <f>S266*H266</f>
        <v>0</v>
      </c>
      <c r="AR266" s="23" t="s">
        <v>140</v>
      </c>
      <c r="AT266" s="23" t="s">
        <v>135</v>
      </c>
      <c r="AU266" s="23" t="s">
        <v>23</v>
      </c>
      <c r="AY266" s="23" t="s">
        <v>133</v>
      </c>
      <c r="BE266" s="233">
        <f>IF(N266="základní",J266,0)</f>
        <v>0</v>
      </c>
      <c r="BF266" s="233">
        <f>IF(N266="snížená",J266,0)</f>
        <v>0</v>
      </c>
      <c r="BG266" s="233">
        <f>IF(N266="zákl. přenesená",J266,0)</f>
        <v>0</v>
      </c>
      <c r="BH266" s="233">
        <f>IF(N266="sníž. přenesená",J266,0)</f>
        <v>0</v>
      </c>
      <c r="BI266" s="233">
        <f>IF(N266="nulová",J266,0)</f>
        <v>0</v>
      </c>
      <c r="BJ266" s="23" t="s">
        <v>86</v>
      </c>
      <c r="BK266" s="233">
        <f>ROUND(I266*H266,2)</f>
        <v>0</v>
      </c>
      <c r="BL266" s="23" t="s">
        <v>140</v>
      </c>
      <c r="BM266" s="23" t="s">
        <v>430</v>
      </c>
    </row>
    <row r="267" s="1" customFormat="1">
      <c r="B267" s="46"/>
      <c r="C267" s="74"/>
      <c r="D267" s="234" t="s">
        <v>142</v>
      </c>
      <c r="E267" s="74"/>
      <c r="F267" s="235" t="s">
        <v>425</v>
      </c>
      <c r="G267" s="74"/>
      <c r="H267" s="74"/>
      <c r="I267" s="192"/>
      <c r="J267" s="74"/>
      <c r="K267" s="74"/>
      <c r="L267" s="72"/>
      <c r="M267" s="236"/>
      <c r="N267" s="47"/>
      <c r="O267" s="47"/>
      <c r="P267" s="47"/>
      <c r="Q267" s="47"/>
      <c r="R267" s="47"/>
      <c r="S267" s="47"/>
      <c r="T267" s="95"/>
      <c r="AT267" s="23" t="s">
        <v>142</v>
      </c>
      <c r="AU267" s="23" t="s">
        <v>23</v>
      </c>
    </row>
    <row r="268" s="12" customFormat="1">
      <c r="B268" s="247"/>
      <c r="C268" s="248"/>
      <c r="D268" s="234" t="s">
        <v>144</v>
      </c>
      <c r="E268" s="249" t="s">
        <v>34</v>
      </c>
      <c r="F268" s="250" t="s">
        <v>431</v>
      </c>
      <c r="G268" s="248"/>
      <c r="H268" s="251">
        <v>20.655000000000001</v>
      </c>
      <c r="I268" s="252"/>
      <c r="J268" s="248"/>
      <c r="K268" s="248"/>
      <c r="L268" s="253"/>
      <c r="M268" s="254"/>
      <c r="N268" s="255"/>
      <c r="O268" s="255"/>
      <c r="P268" s="255"/>
      <c r="Q268" s="255"/>
      <c r="R268" s="255"/>
      <c r="S268" s="255"/>
      <c r="T268" s="256"/>
      <c r="AT268" s="257" t="s">
        <v>144</v>
      </c>
      <c r="AU268" s="257" t="s">
        <v>23</v>
      </c>
      <c r="AV268" s="12" t="s">
        <v>23</v>
      </c>
      <c r="AW268" s="12" t="s">
        <v>41</v>
      </c>
      <c r="AX268" s="12" t="s">
        <v>78</v>
      </c>
      <c r="AY268" s="257" t="s">
        <v>133</v>
      </c>
    </row>
    <row r="269" s="13" customFormat="1">
      <c r="B269" s="258"/>
      <c r="C269" s="259"/>
      <c r="D269" s="234" t="s">
        <v>144</v>
      </c>
      <c r="E269" s="260" t="s">
        <v>34</v>
      </c>
      <c r="F269" s="261" t="s">
        <v>156</v>
      </c>
      <c r="G269" s="259"/>
      <c r="H269" s="262">
        <v>20.655000000000001</v>
      </c>
      <c r="I269" s="263"/>
      <c r="J269" s="259"/>
      <c r="K269" s="259"/>
      <c r="L269" s="264"/>
      <c r="M269" s="265"/>
      <c r="N269" s="266"/>
      <c r="O269" s="266"/>
      <c r="P269" s="266"/>
      <c r="Q269" s="266"/>
      <c r="R269" s="266"/>
      <c r="S269" s="266"/>
      <c r="T269" s="267"/>
      <c r="AT269" s="268" t="s">
        <v>144</v>
      </c>
      <c r="AU269" s="268" t="s">
        <v>23</v>
      </c>
      <c r="AV269" s="13" t="s">
        <v>140</v>
      </c>
      <c r="AW269" s="13" t="s">
        <v>41</v>
      </c>
      <c r="AX269" s="13" t="s">
        <v>86</v>
      </c>
      <c r="AY269" s="268" t="s">
        <v>133</v>
      </c>
    </row>
    <row r="270" s="1" customFormat="1" ht="16.5" customHeight="1">
      <c r="B270" s="46"/>
      <c r="C270" s="222" t="s">
        <v>432</v>
      </c>
      <c r="D270" s="222" t="s">
        <v>135</v>
      </c>
      <c r="E270" s="223" t="s">
        <v>433</v>
      </c>
      <c r="F270" s="224" t="s">
        <v>434</v>
      </c>
      <c r="G270" s="225" t="s">
        <v>226</v>
      </c>
      <c r="H270" s="226">
        <v>1.1399999999999999</v>
      </c>
      <c r="I270" s="227"/>
      <c r="J270" s="228">
        <f>ROUND(I270*H270,2)</f>
        <v>0</v>
      </c>
      <c r="K270" s="224" t="s">
        <v>34</v>
      </c>
      <c r="L270" s="72"/>
      <c r="M270" s="229" t="s">
        <v>34</v>
      </c>
      <c r="N270" s="230" t="s">
        <v>49</v>
      </c>
      <c r="O270" s="47"/>
      <c r="P270" s="231">
        <f>O270*H270</f>
        <v>0</v>
      </c>
      <c r="Q270" s="231">
        <v>0</v>
      </c>
      <c r="R270" s="231">
        <f>Q270*H270</f>
        <v>0</v>
      </c>
      <c r="S270" s="231">
        <v>0</v>
      </c>
      <c r="T270" s="232">
        <f>S270*H270</f>
        <v>0</v>
      </c>
      <c r="AR270" s="23" t="s">
        <v>140</v>
      </c>
      <c r="AT270" s="23" t="s">
        <v>135</v>
      </c>
      <c r="AU270" s="23" t="s">
        <v>23</v>
      </c>
      <c r="AY270" s="23" t="s">
        <v>133</v>
      </c>
      <c r="BE270" s="233">
        <f>IF(N270="základní",J270,0)</f>
        <v>0</v>
      </c>
      <c r="BF270" s="233">
        <f>IF(N270="snížená",J270,0)</f>
        <v>0</v>
      </c>
      <c r="BG270" s="233">
        <f>IF(N270="zákl. přenesená",J270,0)</f>
        <v>0</v>
      </c>
      <c r="BH270" s="233">
        <f>IF(N270="sníž. přenesená",J270,0)</f>
        <v>0</v>
      </c>
      <c r="BI270" s="233">
        <f>IF(N270="nulová",J270,0)</f>
        <v>0</v>
      </c>
      <c r="BJ270" s="23" t="s">
        <v>86</v>
      </c>
      <c r="BK270" s="233">
        <f>ROUND(I270*H270,2)</f>
        <v>0</v>
      </c>
      <c r="BL270" s="23" t="s">
        <v>140</v>
      </c>
      <c r="BM270" s="23" t="s">
        <v>435</v>
      </c>
    </row>
    <row r="271" s="12" customFormat="1">
      <c r="B271" s="247"/>
      <c r="C271" s="248"/>
      <c r="D271" s="234" t="s">
        <v>144</v>
      </c>
      <c r="E271" s="249" t="s">
        <v>34</v>
      </c>
      <c r="F271" s="250" t="s">
        <v>436</v>
      </c>
      <c r="G271" s="248"/>
      <c r="H271" s="251">
        <v>1.1399999999999999</v>
      </c>
      <c r="I271" s="252"/>
      <c r="J271" s="248"/>
      <c r="K271" s="248"/>
      <c r="L271" s="253"/>
      <c r="M271" s="254"/>
      <c r="N271" s="255"/>
      <c r="O271" s="255"/>
      <c r="P271" s="255"/>
      <c r="Q271" s="255"/>
      <c r="R271" s="255"/>
      <c r="S271" s="255"/>
      <c r="T271" s="256"/>
      <c r="AT271" s="257" t="s">
        <v>144</v>
      </c>
      <c r="AU271" s="257" t="s">
        <v>23</v>
      </c>
      <c r="AV271" s="12" t="s">
        <v>23</v>
      </c>
      <c r="AW271" s="12" t="s">
        <v>41</v>
      </c>
      <c r="AX271" s="12" t="s">
        <v>78</v>
      </c>
      <c r="AY271" s="257" t="s">
        <v>133</v>
      </c>
    </row>
    <row r="272" s="13" customFormat="1">
      <c r="B272" s="258"/>
      <c r="C272" s="259"/>
      <c r="D272" s="234" t="s">
        <v>144</v>
      </c>
      <c r="E272" s="260" t="s">
        <v>34</v>
      </c>
      <c r="F272" s="261" t="s">
        <v>156</v>
      </c>
      <c r="G272" s="259"/>
      <c r="H272" s="262">
        <v>1.1399999999999999</v>
      </c>
      <c r="I272" s="263"/>
      <c r="J272" s="259"/>
      <c r="K272" s="259"/>
      <c r="L272" s="264"/>
      <c r="M272" s="265"/>
      <c r="N272" s="266"/>
      <c r="O272" s="266"/>
      <c r="P272" s="266"/>
      <c r="Q272" s="266"/>
      <c r="R272" s="266"/>
      <c r="S272" s="266"/>
      <c r="T272" s="267"/>
      <c r="AT272" s="268" t="s">
        <v>144</v>
      </c>
      <c r="AU272" s="268" t="s">
        <v>23</v>
      </c>
      <c r="AV272" s="13" t="s">
        <v>140</v>
      </c>
      <c r="AW272" s="13" t="s">
        <v>41</v>
      </c>
      <c r="AX272" s="13" t="s">
        <v>86</v>
      </c>
      <c r="AY272" s="268" t="s">
        <v>133</v>
      </c>
    </row>
    <row r="273" s="1" customFormat="1" ht="16.5" customHeight="1">
      <c r="B273" s="46"/>
      <c r="C273" s="222" t="s">
        <v>437</v>
      </c>
      <c r="D273" s="222" t="s">
        <v>135</v>
      </c>
      <c r="E273" s="223" t="s">
        <v>438</v>
      </c>
      <c r="F273" s="224" t="s">
        <v>439</v>
      </c>
      <c r="G273" s="225" t="s">
        <v>226</v>
      </c>
      <c r="H273" s="226">
        <v>2.2949999999999999</v>
      </c>
      <c r="I273" s="227"/>
      <c r="J273" s="228">
        <f>ROUND(I273*H273,2)</f>
        <v>0</v>
      </c>
      <c r="K273" s="224" t="s">
        <v>139</v>
      </c>
      <c r="L273" s="72"/>
      <c r="M273" s="229" t="s">
        <v>34</v>
      </c>
      <c r="N273" s="230" t="s">
        <v>49</v>
      </c>
      <c r="O273" s="47"/>
      <c r="P273" s="231">
        <f>O273*H273</f>
        <v>0</v>
      </c>
      <c r="Q273" s="231">
        <v>0</v>
      </c>
      <c r="R273" s="231">
        <f>Q273*H273</f>
        <v>0</v>
      </c>
      <c r="S273" s="231">
        <v>0</v>
      </c>
      <c r="T273" s="232">
        <f>S273*H273</f>
        <v>0</v>
      </c>
      <c r="AR273" s="23" t="s">
        <v>140</v>
      </c>
      <c r="AT273" s="23" t="s">
        <v>135</v>
      </c>
      <c r="AU273" s="23" t="s">
        <v>23</v>
      </c>
      <c r="AY273" s="23" t="s">
        <v>133</v>
      </c>
      <c r="BE273" s="233">
        <f>IF(N273="základní",J273,0)</f>
        <v>0</v>
      </c>
      <c r="BF273" s="233">
        <f>IF(N273="snížená",J273,0)</f>
        <v>0</v>
      </c>
      <c r="BG273" s="233">
        <f>IF(N273="zákl. přenesená",J273,0)</f>
        <v>0</v>
      </c>
      <c r="BH273" s="233">
        <f>IF(N273="sníž. přenesená",J273,0)</f>
        <v>0</v>
      </c>
      <c r="BI273" s="233">
        <f>IF(N273="nulová",J273,0)</f>
        <v>0</v>
      </c>
      <c r="BJ273" s="23" t="s">
        <v>86</v>
      </c>
      <c r="BK273" s="233">
        <f>ROUND(I273*H273,2)</f>
        <v>0</v>
      </c>
      <c r="BL273" s="23" t="s">
        <v>140</v>
      </c>
      <c r="BM273" s="23" t="s">
        <v>440</v>
      </c>
    </row>
    <row r="274" s="1" customFormat="1">
      <c r="B274" s="46"/>
      <c r="C274" s="74"/>
      <c r="D274" s="234" t="s">
        <v>142</v>
      </c>
      <c r="E274" s="74"/>
      <c r="F274" s="235" t="s">
        <v>441</v>
      </c>
      <c r="G274" s="74"/>
      <c r="H274" s="74"/>
      <c r="I274" s="192"/>
      <c r="J274" s="74"/>
      <c r="K274" s="74"/>
      <c r="L274" s="72"/>
      <c r="M274" s="236"/>
      <c r="N274" s="47"/>
      <c r="O274" s="47"/>
      <c r="P274" s="47"/>
      <c r="Q274" s="47"/>
      <c r="R274" s="47"/>
      <c r="S274" s="47"/>
      <c r="T274" s="95"/>
      <c r="AT274" s="23" t="s">
        <v>142</v>
      </c>
      <c r="AU274" s="23" t="s">
        <v>23</v>
      </c>
    </row>
    <row r="275" s="12" customFormat="1">
      <c r="B275" s="247"/>
      <c r="C275" s="248"/>
      <c r="D275" s="234" t="s">
        <v>144</v>
      </c>
      <c r="E275" s="249" t="s">
        <v>34</v>
      </c>
      <c r="F275" s="250" t="s">
        <v>426</v>
      </c>
      <c r="G275" s="248"/>
      <c r="H275" s="251">
        <v>2.2949999999999999</v>
      </c>
      <c r="I275" s="252"/>
      <c r="J275" s="248"/>
      <c r="K275" s="248"/>
      <c r="L275" s="253"/>
      <c r="M275" s="254"/>
      <c r="N275" s="255"/>
      <c r="O275" s="255"/>
      <c r="P275" s="255"/>
      <c r="Q275" s="255"/>
      <c r="R275" s="255"/>
      <c r="S275" s="255"/>
      <c r="T275" s="256"/>
      <c r="AT275" s="257" t="s">
        <v>144</v>
      </c>
      <c r="AU275" s="257" t="s">
        <v>23</v>
      </c>
      <c r="AV275" s="12" t="s">
        <v>23</v>
      </c>
      <c r="AW275" s="12" t="s">
        <v>41</v>
      </c>
      <c r="AX275" s="12" t="s">
        <v>78</v>
      </c>
      <c r="AY275" s="257" t="s">
        <v>133</v>
      </c>
    </row>
    <row r="276" s="13" customFormat="1">
      <c r="B276" s="258"/>
      <c r="C276" s="259"/>
      <c r="D276" s="234" t="s">
        <v>144</v>
      </c>
      <c r="E276" s="260" t="s">
        <v>34</v>
      </c>
      <c r="F276" s="261" t="s">
        <v>156</v>
      </c>
      <c r="G276" s="259"/>
      <c r="H276" s="262">
        <v>2.2949999999999999</v>
      </c>
      <c r="I276" s="263"/>
      <c r="J276" s="259"/>
      <c r="K276" s="259"/>
      <c r="L276" s="264"/>
      <c r="M276" s="265"/>
      <c r="N276" s="266"/>
      <c r="O276" s="266"/>
      <c r="P276" s="266"/>
      <c r="Q276" s="266"/>
      <c r="R276" s="266"/>
      <c r="S276" s="266"/>
      <c r="T276" s="267"/>
      <c r="AT276" s="268" t="s">
        <v>144</v>
      </c>
      <c r="AU276" s="268" t="s">
        <v>23</v>
      </c>
      <c r="AV276" s="13" t="s">
        <v>140</v>
      </c>
      <c r="AW276" s="13" t="s">
        <v>41</v>
      </c>
      <c r="AX276" s="13" t="s">
        <v>86</v>
      </c>
      <c r="AY276" s="268" t="s">
        <v>133</v>
      </c>
    </row>
    <row r="277" s="1" customFormat="1" ht="16.5" customHeight="1">
      <c r="B277" s="46"/>
      <c r="C277" s="222" t="s">
        <v>442</v>
      </c>
      <c r="D277" s="222" t="s">
        <v>135</v>
      </c>
      <c r="E277" s="223" t="s">
        <v>443</v>
      </c>
      <c r="F277" s="224" t="s">
        <v>444</v>
      </c>
      <c r="G277" s="225" t="s">
        <v>226</v>
      </c>
      <c r="H277" s="226">
        <v>2.2949999999999999</v>
      </c>
      <c r="I277" s="227"/>
      <c r="J277" s="228">
        <f>ROUND(I277*H277,2)</f>
        <v>0</v>
      </c>
      <c r="K277" s="224" t="s">
        <v>139</v>
      </c>
      <c r="L277" s="72"/>
      <c r="M277" s="229" t="s">
        <v>34</v>
      </c>
      <c r="N277" s="230" t="s">
        <v>49</v>
      </c>
      <c r="O277" s="47"/>
      <c r="P277" s="231">
        <f>O277*H277</f>
        <v>0</v>
      </c>
      <c r="Q277" s="231">
        <v>0</v>
      </c>
      <c r="R277" s="231">
        <f>Q277*H277</f>
        <v>0</v>
      </c>
      <c r="S277" s="231">
        <v>0</v>
      </c>
      <c r="T277" s="232">
        <f>S277*H277</f>
        <v>0</v>
      </c>
      <c r="AR277" s="23" t="s">
        <v>140</v>
      </c>
      <c r="AT277" s="23" t="s">
        <v>135</v>
      </c>
      <c r="AU277" s="23" t="s">
        <v>23</v>
      </c>
      <c r="AY277" s="23" t="s">
        <v>133</v>
      </c>
      <c r="BE277" s="233">
        <f>IF(N277="základní",J277,0)</f>
        <v>0</v>
      </c>
      <c r="BF277" s="233">
        <f>IF(N277="snížená",J277,0)</f>
        <v>0</v>
      </c>
      <c r="BG277" s="233">
        <f>IF(N277="zákl. přenesená",J277,0)</f>
        <v>0</v>
      </c>
      <c r="BH277" s="233">
        <f>IF(N277="sníž. přenesená",J277,0)</f>
        <v>0</v>
      </c>
      <c r="BI277" s="233">
        <f>IF(N277="nulová",J277,0)</f>
        <v>0</v>
      </c>
      <c r="BJ277" s="23" t="s">
        <v>86</v>
      </c>
      <c r="BK277" s="233">
        <f>ROUND(I277*H277,2)</f>
        <v>0</v>
      </c>
      <c r="BL277" s="23" t="s">
        <v>140</v>
      </c>
      <c r="BM277" s="23" t="s">
        <v>445</v>
      </c>
    </row>
    <row r="278" s="1" customFormat="1">
      <c r="B278" s="46"/>
      <c r="C278" s="74"/>
      <c r="D278" s="234" t="s">
        <v>142</v>
      </c>
      <c r="E278" s="74"/>
      <c r="F278" s="235" t="s">
        <v>446</v>
      </c>
      <c r="G278" s="74"/>
      <c r="H278" s="74"/>
      <c r="I278" s="192"/>
      <c r="J278" s="74"/>
      <c r="K278" s="74"/>
      <c r="L278" s="72"/>
      <c r="M278" s="236"/>
      <c r="N278" s="47"/>
      <c r="O278" s="47"/>
      <c r="P278" s="47"/>
      <c r="Q278" s="47"/>
      <c r="R278" s="47"/>
      <c r="S278" s="47"/>
      <c r="T278" s="95"/>
      <c r="AT278" s="23" t="s">
        <v>142</v>
      </c>
      <c r="AU278" s="23" t="s">
        <v>23</v>
      </c>
    </row>
    <row r="279" s="12" customFormat="1">
      <c r="B279" s="247"/>
      <c r="C279" s="248"/>
      <c r="D279" s="234" t="s">
        <v>144</v>
      </c>
      <c r="E279" s="249" t="s">
        <v>34</v>
      </c>
      <c r="F279" s="250" t="s">
        <v>426</v>
      </c>
      <c r="G279" s="248"/>
      <c r="H279" s="251">
        <v>2.2949999999999999</v>
      </c>
      <c r="I279" s="252"/>
      <c r="J279" s="248"/>
      <c r="K279" s="248"/>
      <c r="L279" s="253"/>
      <c r="M279" s="254"/>
      <c r="N279" s="255"/>
      <c r="O279" s="255"/>
      <c r="P279" s="255"/>
      <c r="Q279" s="255"/>
      <c r="R279" s="255"/>
      <c r="S279" s="255"/>
      <c r="T279" s="256"/>
      <c r="AT279" s="257" t="s">
        <v>144</v>
      </c>
      <c r="AU279" s="257" t="s">
        <v>23</v>
      </c>
      <c r="AV279" s="12" t="s">
        <v>23</v>
      </c>
      <c r="AW279" s="12" t="s">
        <v>41</v>
      </c>
      <c r="AX279" s="12" t="s">
        <v>78</v>
      </c>
      <c r="AY279" s="257" t="s">
        <v>133</v>
      </c>
    </row>
    <row r="280" s="13" customFormat="1">
      <c r="B280" s="258"/>
      <c r="C280" s="259"/>
      <c r="D280" s="234" t="s">
        <v>144</v>
      </c>
      <c r="E280" s="260" t="s">
        <v>34</v>
      </c>
      <c r="F280" s="261" t="s">
        <v>156</v>
      </c>
      <c r="G280" s="259"/>
      <c r="H280" s="262">
        <v>2.2949999999999999</v>
      </c>
      <c r="I280" s="263"/>
      <c r="J280" s="259"/>
      <c r="K280" s="259"/>
      <c r="L280" s="264"/>
      <c r="M280" s="265"/>
      <c r="N280" s="266"/>
      <c r="O280" s="266"/>
      <c r="P280" s="266"/>
      <c r="Q280" s="266"/>
      <c r="R280" s="266"/>
      <c r="S280" s="266"/>
      <c r="T280" s="267"/>
      <c r="AT280" s="268" t="s">
        <v>144</v>
      </c>
      <c r="AU280" s="268" t="s">
        <v>23</v>
      </c>
      <c r="AV280" s="13" t="s">
        <v>140</v>
      </c>
      <c r="AW280" s="13" t="s">
        <v>41</v>
      </c>
      <c r="AX280" s="13" t="s">
        <v>86</v>
      </c>
      <c r="AY280" s="268" t="s">
        <v>133</v>
      </c>
    </row>
    <row r="281" s="1" customFormat="1" ht="16.5" customHeight="1">
      <c r="B281" s="46"/>
      <c r="C281" s="222" t="s">
        <v>447</v>
      </c>
      <c r="D281" s="222" t="s">
        <v>135</v>
      </c>
      <c r="E281" s="223" t="s">
        <v>448</v>
      </c>
      <c r="F281" s="224" t="s">
        <v>449</v>
      </c>
      <c r="G281" s="225" t="s">
        <v>226</v>
      </c>
      <c r="H281" s="226">
        <v>1.44</v>
      </c>
      <c r="I281" s="227"/>
      <c r="J281" s="228">
        <f>ROUND(I281*H281,2)</f>
        <v>0</v>
      </c>
      <c r="K281" s="224" t="s">
        <v>198</v>
      </c>
      <c r="L281" s="72"/>
      <c r="M281" s="229" t="s">
        <v>34</v>
      </c>
      <c r="N281" s="230" t="s">
        <v>49</v>
      </c>
      <c r="O281" s="47"/>
      <c r="P281" s="231">
        <f>O281*H281</f>
        <v>0</v>
      </c>
      <c r="Q281" s="231">
        <v>0</v>
      </c>
      <c r="R281" s="231">
        <f>Q281*H281</f>
        <v>0</v>
      </c>
      <c r="S281" s="231">
        <v>0</v>
      </c>
      <c r="T281" s="232">
        <f>S281*H281</f>
        <v>0</v>
      </c>
      <c r="AR281" s="23" t="s">
        <v>140</v>
      </c>
      <c r="AT281" s="23" t="s">
        <v>135</v>
      </c>
      <c r="AU281" s="23" t="s">
        <v>23</v>
      </c>
      <c r="AY281" s="23" t="s">
        <v>133</v>
      </c>
      <c r="BE281" s="233">
        <f>IF(N281="základní",J281,0)</f>
        <v>0</v>
      </c>
      <c r="BF281" s="233">
        <f>IF(N281="snížená",J281,0)</f>
        <v>0</v>
      </c>
      <c r="BG281" s="233">
        <f>IF(N281="zákl. přenesená",J281,0)</f>
        <v>0</v>
      </c>
      <c r="BH281" s="233">
        <f>IF(N281="sníž. přenesená",J281,0)</f>
        <v>0</v>
      </c>
      <c r="BI281" s="233">
        <f>IF(N281="nulová",J281,0)</f>
        <v>0</v>
      </c>
      <c r="BJ281" s="23" t="s">
        <v>86</v>
      </c>
      <c r="BK281" s="233">
        <f>ROUND(I281*H281,2)</f>
        <v>0</v>
      </c>
      <c r="BL281" s="23" t="s">
        <v>140</v>
      </c>
      <c r="BM281" s="23" t="s">
        <v>450</v>
      </c>
    </row>
    <row r="282" s="12" customFormat="1">
      <c r="B282" s="247"/>
      <c r="C282" s="248"/>
      <c r="D282" s="234" t="s">
        <v>144</v>
      </c>
      <c r="E282" s="249" t="s">
        <v>34</v>
      </c>
      <c r="F282" s="250" t="s">
        <v>415</v>
      </c>
      <c r="G282" s="248"/>
      <c r="H282" s="251">
        <v>1.44</v>
      </c>
      <c r="I282" s="252"/>
      <c r="J282" s="248"/>
      <c r="K282" s="248"/>
      <c r="L282" s="253"/>
      <c r="M282" s="254"/>
      <c r="N282" s="255"/>
      <c r="O282" s="255"/>
      <c r="P282" s="255"/>
      <c r="Q282" s="255"/>
      <c r="R282" s="255"/>
      <c r="S282" s="255"/>
      <c r="T282" s="256"/>
      <c r="AT282" s="257" t="s">
        <v>144</v>
      </c>
      <c r="AU282" s="257" t="s">
        <v>23</v>
      </c>
      <c r="AV282" s="12" t="s">
        <v>23</v>
      </c>
      <c r="AW282" s="12" t="s">
        <v>41</v>
      </c>
      <c r="AX282" s="12" t="s">
        <v>78</v>
      </c>
      <c r="AY282" s="257" t="s">
        <v>133</v>
      </c>
    </row>
    <row r="283" s="13" customFormat="1">
      <c r="B283" s="258"/>
      <c r="C283" s="259"/>
      <c r="D283" s="234" t="s">
        <v>144</v>
      </c>
      <c r="E283" s="260" t="s">
        <v>34</v>
      </c>
      <c r="F283" s="261" t="s">
        <v>156</v>
      </c>
      <c r="G283" s="259"/>
      <c r="H283" s="262">
        <v>1.44</v>
      </c>
      <c r="I283" s="263"/>
      <c r="J283" s="259"/>
      <c r="K283" s="259"/>
      <c r="L283" s="264"/>
      <c r="M283" s="265"/>
      <c r="N283" s="266"/>
      <c r="O283" s="266"/>
      <c r="P283" s="266"/>
      <c r="Q283" s="266"/>
      <c r="R283" s="266"/>
      <c r="S283" s="266"/>
      <c r="T283" s="267"/>
      <c r="AT283" s="268" t="s">
        <v>144</v>
      </c>
      <c r="AU283" s="268" t="s">
        <v>23</v>
      </c>
      <c r="AV283" s="13" t="s">
        <v>140</v>
      </c>
      <c r="AW283" s="13" t="s">
        <v>41</v>
      </c>
      <c r="AX283" s="13" t="s">
        <v>86</v>
      </c>
      <c r="AY283" s="268" t="s">
        <v>133</v>
      </c>
    </row>
    <row r="284" s="10" customFormat="1" ht="29.88" customHeight="1">
      <c r="B284" s="206"/>
      <c r="C284" s="207"/>
      <c r="D284" s="208" t="s">
        <v>77</v>
      </c>
      <c r="E284" s="220" t="s">
        <v>451</v>
      </c>
      <c r="F284" s="220" t="s">
        <v>452</v>
      </c>
      <c r="G284" s="207"/>
      <c r="H284" s="207"/>
      <c r="I284" s="210"/>
      <c r="J284" s="221">
        <f>BK284</f>
        <v>0</v>
      </c>
      <c r="K284" s="207"/>
      <c r="L284" s="212"/>
      <c r="M284" s="213"/>
      <c r="N284" s="214"/>
      <c r="O284" s="214"/>
      <c r="P284" s="215">
        <f>P285</f>
        <v>0</v>
      </c>
      <c r="Q284" s="214"/>
      <c r="R284" s="215">
        <f>R285</f>
        <v>0</v>
      </c>
      <c r="S284" s="214"/>
      <c r="T284" s="216">
        <f>T285</f>
        <v>0</v>
      </c>
      <c r="AR284" s="217" t="s">
        <v>86</v>
      </c>
      <c r="AT284" s="218" t="s">
        <v>77</v>
      </c>
      <c r="AU284" s="218" t="s">
        <v>86</v>
      </c>
      <c r="AY284" s="217" t="s">
        <v>133</v>
      </c>
      <c r="BK284" s="219">
        <f>BK285</f>
        <v>0</v>
      </c>
    </row>
    <row r="285" s="1" customFormat="1" ht="16.5" customHeight="1">
      <c r="B285" s="46"/>
      <c r="C285" s="222" t="s">
        <v>453</v>
      </c>
      <c r="D285" s="222" t="s">
        <v>135</v>
      </c>
      <c r="E285" s="223" t="s">
        <v>454</v>
      </c>
      <c r="F285" s="224" t="s">
        <v>455</v>
      </c>
      <c r="G285" s="225" t="s">
        <v>226</v>
      </c>
      <c r="H285" s="226">
        <v>23.263999999999999</v>
      </c>
      <c r="I285" s="227"/>
      <c r="J285" s="228">
        <f>ROUND(I285*H285,2)</f>
        <v>0</v>
      </c>
      <c r="K285" s="224" t="s">
        <v>34</v>
      </c>
      <c r="L285" s="72"/>
      <c r="M285" s="229" t="s">
        <v>34</v>
      </c>
      <c r="N285" s="279" t="s">
        <v>49</v>
      </c>
      <c r="O285" s="280"/>
      <c r="P285" s="281">
        <f>O285*H285</f>
        <v>0</v>
      </c>
      <c r="Q285" s="281">
        <v>0</v>
      </c>
      <c r="R285" s="281">
        <f>Q285*H285</f>
        <v>0</v>
      </c>
      <c r="S285" s="281">
        <v>0</v>
      </c>
      <c r="T285" s="282">
        <f>S285*H285</f>
        <v>0</v>
      </c>
      <c r="AR285" s="23" t="s">
        <v>140</v>
      </c>
      <c r="AT285" s="23" t="s">
        <v>135</v>
      </c>
      <c r="AU285" s="23" t="s">
        <v>23</v>
      </c>
      <c r="AY285" s="23" t="s">
        <v>133</v>
      </c>
      <c r="BE285" s="233">
        <f>IF(N285="základní",J285,0)</f>
        <v>0</v>
      </c>
      <c r="BF285" s="233">
        <f>IF(N285="snížená",J285,0)</f>
        <v>0</v>
      </c>
      <c r="BG285" s="233">
        <f>IF(N285="zákl. přenesená",J285,0)</f>
        <v>0</v>
      </c>
      <c r="BH285" s="233">
        <f>IF(N285="sníž. přenesená",J285,0)</f>
        <v>0</v>
      </c>
      <c r="BI285" s="233">
        <f>IF(N285="nulová",J285,0)</f>
        <v>0</v>
      </c>
      <c r="BJ285" s="23" t="s">
        <v>86</v>
      </c>
      <c r="BK285" s="233">
        <f>ROUND(I285*H285,2)</f>
        <v>0</v>
      </c>
      <c r="BL285" s="23" t="s">
        <v>140</v>
      </c>
      <c r="BM285" s="23" t="s">
        <v>456</v>
      </c>
    </row>
    <row r="286" s="1" customFormat="1" ht="6.96" customHeight="1">
      <c r="B286" s="67"/>
      <c r="C286" s="68"/>
      <c r="D286" s="68"/>
      <c r="E286" s="68"/>
      <c r="F286" s="68"/>
      <c r="G286" s="68"/>
      <c r="H286" s="68"/>
      <c r="I286" s="167"/>
      <c r="J286" s="68"/>
      <c r="K286" s="68"/>
      <c r="L286" s="72"/>
    </row>
  </sheetData>
  <sheetProtection sheet="1" autoFilter="0" formatColumns="0" formatRows="0" objects="1" scenarios="1" spinCount="100000" saltValue="JFKCwAzzR3lb17aQqgUSLIAdmjehDA2hsduZfPKmmP3b5vqUUCcQVAb8W7sHiYmrNGo+/R/W3GY0CZw+sMAzdw==" hashValue="BBxkDbuACci0/63r8dUunKCDSwImX0HS7cMFi0dBq+Q5GZwbKUJrJf7YFGk2Jw6THODi4Q5teHzsTR5w52YpjQ==" algorithmName="SHA-512" password="CC35"/>
  <autoFilter ref="C82:K285"/>
  <mergeCells count="10">
    <mergeCell ref="E7:H7"/>
    <mergeCell ref="E9:H9"/>
    <mergeCell ref="E24:H24"/>
    <mergeCell ref="E45:H45"/>
    <mergeCell ref="E47:H47"/>
    <mergeCell ref="J51:J52"/>
    <mergeCell ref="E73:H73"/>
    <mergeCell ref="E75:H75"/>
    <mergeCell ref="G1:H1"/>
    <mergeCell ref="L2:V2"/>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7"/>
      <c r="C1" s="137"/>
      <c r="D1" s="138" t="s">
        <v>1</v>
      </c>
      <c r="E1" s="137"/>
      <c r="F1" s="139" t="s">
        <v>97</v>
      </c>
      <c r="G1" s="139" t="s">
        <v>98</v>
      </c>
      <c r="H1" s="139"/>
      <c r="I1" s="140"/>
      <c r="J1" s="139" t="s">
        <v>99</v>
      </c>
      <c r="K1" s="138" t="s">
        <v>100</v>
      </c>
      <c r="L1" s="139" t="s">
        <v>101</v>
      </c>
      <c r="M1" s="139"/>
      <c r="N1" s="139"/>
      <c r="O1" s="139"/>
      <c r="P1" s="139"/>
      <c r="Q1" s="139"/>
      <c r="R1" s="139"/>
      <c r="S1" s="139"/>
      <c r="T1" s="139"/>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90</v>
      </c>
    </row>
    <row r="3" ht="6.96" customHeight="1">
      <c r="B3" s="24"/>
      <c r="C3" s="25"/>
      <c r="D3" s="25"/>
      <c r="E3" s="25"/>
      <c r="F3" s="25"/>
      <c r="G3" s="25"/>
      <c r="H3" s="25"/>
      <c r="I3" s="141"/>
      <c r="J3" s="25"/>
      <c r="K3" s="26"/>
      <c r="AT3" s="23" t="s">
        <v>23</v>
      </c>
    </row>
    <row r="4" ht="36.96" customHeight="1">
      <c r="B4" s="27"/>
      <c r="C4" s="28"/>
      <c r="D4" s="29" t="s">
        <v>102</v>
      </c>
      <c r="E4" s="28"/>
      <c r="F4" s="28"/>
      <c r="G4" s="28"/>
      <c r="H4" s="28"/>
      <c r="I4" s="142"/>
      <c r="J4" s="28"/>
      <c r="K4" s="30"/>
      <c r="M4" s="31" t="s">
        <v>12</v>
      </c>
      <c r="AT4" s="23" t="s">
        <v>6</v>
      </c>
    </row>
    <row r="5" ht="6.96" customHeight="1">
      <c r="B5" s="27"/>
      <c r="C5" s="28"/>
      <c r="D5" s="28"/>
      <c r="E5" s="28"/>
      <c r="F5" s="28"/>
      <c r="G5" s="28"/>
      <c r="H5" s="28"/>
      <c r="I5" s="142"/>
      <c r="J5" s="28"/>
      <c r="K5" s="30"/>
    </row>
    <row r="6">
      <c r="B6" s="27"/>
      <c r="C6" s="28"/>
      <c r="D6" s="39" t="s">
        <v>18</v>
      </c>
      <c r="E6" s="28"/>
      <c r="F6" s="28"/>
      <c r="G6" s="28"/>
      <c r="H6" s="28"/>
      <c r="I6" s="142"/>
      <c r="J6" s="28"/>
      <c r="K6" s="30"/>
    </row>
    <row r="7" ht="16.5" customHeight="1">
      <c r="B7" s="27"/>
      <c r="C7" s="28"/>
      <c r="D7" s="28"/>
      <c r="E7" s="143" t="str">
        <f>'Rekapitulace stavby'!K6</f>
        <v>Rrekonstrukce ul.Spojovací_Velké Přílepy 2.etapa_</v>
      </c>
      <c r="F7" s="39"/>
      <c r="G7" s="39"/>
      <c r="H7" s="39"/>
      <c r="I7" s="142"/>
      <c r="J7" s="28"/>
      <c r="K7" s="30"/>
    </row>
    <row r="8" s="1" customFormat="1">
      <c r="B8" s="46"/>
      <c r="C8" s="47"/>
      <c r="D8" s="39" t="s">
        <v>103</v>
      </c>
      <c r="E8" s="47"/>
      <c r="F8" s="47"/>
      <c r="G8" s="47"/>
      <c r="H8" s="47"/>
      <c r="I8" s="144"/>
      <c r="J8" s="47"/>
      <c r="K8" s="51"/>
    </row>
    <row r="9" s="1" customFormat="1" ht="36.96" customHeight="1">
      <c r="B9" s="46"/>
      <c r="C9" s="47"/>
      <c r="D9" s="47"/>
      <c r="E9" s="145" t="s">
        <v>457</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39" t="s">
        <v>20</v>
      </c>
      <c r="E11" s="47"/>
      <c r="F11" s="34" t="s">
        <v>21</v>
      </c>
      <c r="G11" s="47"/>
      <c r="H11" s="47"/>
      <c r="I11" s="146" t="s">
        <v>22</v>
      </c>
      <c r="J11" s="34" t="s">
        <v>23</v>
      </c>
      <c r="K11" s="51"/>
    </row>
    <row r="12" s="1" customFormat="1" ht="14.4" customHeight="1">
      <c r="B12" s="46"/>
      <c r="C12" s="47"/>
      <c r="D12" s="39" t="s">
        <v>24</v>
      </c>
      <c r="E12" s="47"/>
      <c r="F12" s="34" t="s">
        <v>25</v>
      </c>
      <c r="G12" s="47"/>
      <c r="H12" s="47"/>
      <c r="I12" s="146" t="s">
        <v>26</v>
      </c>
      <c r="J12" s="147" t="str">
        <f>'Rekapitulace stavby'!AN8</f>
        <v>9. 1. 2018</v>
      </c>
      <c r="K12" s="51"/>
    </row>
    <row r="13" s="1" customFormat="1" ht="21.84" customHeight="1">
      <c r="B13" s="46"/>
      <c r="C13" s="47"/>
      <c r="D13" s="33" t="s">
        <v>28</v>
      </c>
      <c r="E13" s="47"/>
      <c r="F13" s="41" t="s">
        <v>29</v>
      </c>
      <c r="G13" s="47"/>
      <c r="H13" s="47"/>
      <c r="I13" s="148" t="s">
        <v>30</v>
      </c>
      <c r="J13" s="41" t="s">
        <v>31</v>
      </c>
      <c r="K13" s="51"/>
    </row>
    <row r="14" s="1" customFormat="1" ht="14.4" customHeight="1">
      <c r="B14" s="46"/>
      <c r="C14" s="47"/>
      <c r="D14" s="39" t="s">
        <v>32</v>
      </c>
      <c r="E14" s="47"/>
      <c r="F14" s="47"/>
      <c r="G14" s="47"/>
      <c r="H14" s="47"/>
      <c r="I14" s="146" t="s">
        <v>33</v>
      </c>
      <c r="J14" s="34" t="s">
        <v>34</v>
      </c>
      <c r="K14" s="51"/>
    </row>
    <row r="15" s="1" customFormat="1" ht="18" customHeight="1">
      <c r="B15" s="46"/>
      <c r="C15" s="47"/>
      <c r="D15" s="47"/>
      <c r="E15" s="34" t="s">
        <v>35</v>
      </c>
      <c r="F15" s="47"/>
      <c r="G15" s="47"/>
      <c r="H15" s="47"/>
      <c r="I15" s="146" t="s">
        <v>36</v>
      </c>
      <c r="J15" s="34" t="s">
        <v>34</v>
      </c>
      <c r="K15" s="51"/>
    </row>
    <row r="16" s="1" customFormat="1" ht="6.96" customHeight="1">
      <c r="B16" s="46"/>
      <c r="C16" s="47"/>
      <c r="D16" s="47"/>
      <c r="E16" s="47"/>
      <c r="F16" s="47"/>
      <c r="G16" s="47"/>
      <c r="H16" s="47"/>
      <c r="I16" s="144"/>
      <c r="J16" s="47"/>
      <c r="K16" s="51"/>
    </row>
    <row r="17" s="1" customFormat="1" ht="14.4" customHeight="1">
      <c r="B17" s="46"/>
      <c r="C17" s="47"/>
      <c r="D17" s="39" t="s">
        <v>37</v>
      </c>
      <c r="E17" s="47"/>
      <c r="F17" s="47"/>
      <c r="G17" s="47"/>
      <c r="H17" s="47"/>
      <c r="I17" s="146" t="s">
        <v>33</v>
      </c>
      <c r="J17" s="34" t="str">
        <f>IF('Rekapitulace stavby'!AN13="Vyplň údaj","",IF('Rekapitulace stavby'!AN13="","",'Rekapitulace stavby'!AN13))</f>
        <v/>
      </c>
      <c r="K17" s="51"/>
    </row>
    <row r="18" s="1" customFormat="1" ht="18" customHeight="1">
      <c r="B18" s="46"/>
      <c r="C18" s="47"/>
      <c r="D18" s="47"/>
      <c r="E18" s="34" t="str">
        <f>IF('Rekapitulace stavby'!E14="Vyplň údaj","",IF('Rekapitulace stavby'!E14="","",'Rekapitulace stavby'!E14))</f>
        <v/>
      </c>
      <c r="F18" s="47"/>
      <c r="G18" s="47"/>
      <c r="H18" s="47"/>
      <c r="I18" s="146" t="s">
        <v>36</v>
      </c>
      <c r="J18" s="34"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39" t="s">
        <v>39</v>
      </c>
      <c r="E20" s="47"/>
      <c r="F20" s="47"/>
      <c r="G20" s="47"/>
      <c r="H20" s="47"/>
      <c r="I20" s="146" t="s">
        <v>33</v>
      </c>
      <c r="J20" s="34" t="s">
        <v>34</v>
      </c>
      <c r="K20" s="51"/>
    </row>
    <row r="21" s="1" customFormat="1" ht="18" customHeight="1">
      <c r="B21" s="46"/>
      <c r="C21" s="47"/>
      <c r="D21" s="47"/>
      <c r="E21" s="34" t="s">
        <v>40</v>
      </c>
      <c r="F21" s="47"/>
      <c r="G21" s="47"/>
      <c r="H21" s="47"/>
      <c r="I21" s="146" t="s">
        <v>36</v>
      </c>
      <c r="J21" s="34" t="s">
        <v>34</v>
      </c>
      <c r="K21" s="51"/>
    </row>
    <row r="22" s="1" customFormat="1" ht="6.96" customHeight="1">
      <c r="B22" s="46"/>
      <c r="C22" s="47"/>
      <c r="D22" s="47"/>
      <c r="E22" s="47"/>
      <c r="F22" s="47"/>
      <c r="G22" s="47"/>
      <c r="H22" s="47"/>
      <c r="I22" s="144"/>
      <c r="J22" s="47"/>
      <c r="K22" s="51"/>
    </row>
    <row r="23" s="1" customFormat="1" ht="14.4" customHeight="1">
      <c r="B23" s="46"/>
      <c r="C23" s="47"/>
      <c r="D23" s="39" t="s">
        <v>42</v>
      </c>
      <c r="E23" s="47"/>
      <c r="F23" s="47"/>
      <c r="G23" s="47"/>
      <c r="H23" s="47"/>
      <c r="I23" s="144"/>
      <c r="J23" s="47"/>
      <c r="K23" s="51"/>
    </row>
    <row r="24" s="6" customFormat="1" ht="16.5" customHeight="1">
      <c r="B24" s="149"/>
      <c r="C24" s="150"/>
      <c r="D24" s="150"/>
      <c r="E24" s="44" t="s">
        <v>34</v>
      </c>
      <c r="F24" s="44"/>
      <c r="G24" s="44"/>
      <c r="H24" s="44"/>
      <c r="I24" s="151"/>
      <c r="J24" s="150"/>
      <c r="K24" s="152"/>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3"/>
      <c r="J26" s="106"/>
      <c r="K26" s="154"/>
    </row>
    <row r="27" s="1" customFormat="1" ht="25.44" customHeight="1">
      <c r="B27" s="46"/>
      <c r="C27" s="47"/>
      <c r="D27" s="155" t="s">
        <v>44</v>
      </c>
      <c r="E27" s="47"/>
      <c r="F27" s="47"/>
      <c r="G27" s="47"/>
      <c r="H27" s="47"/>
      <c r="I27" s="144"/>
      <c r="J27" s="156">
        <f>ROUND(J81,2)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46</v>
      </c>
      <c r="G29" s="47"/>
      <c r="H29" s="47"/>
      <c r="I29" s="157" t="s">
        <v>45</v>
      </c>
      <c r="J29" s="52" t="s">
        <v>47</v>
      </c>
      <c r="K29" s="51"/>
    </row>
    <row r="30" s="1" customFormat="1" ht="14.4" customHeight="1">
      <c r="B30" s="46"/>
      <c r="C30" s="47"/>
      <c r="D30" s="55" t="s">
        <v>48</v>
      </c>
      <c r="E30" s="55" t="s">
        <v>49</v>
      </c>
      <c r="F30" s="158">
        <f>ROUND(SUM(BE81:BE134), 2)</f>
        <v>0</v>
      </c>
      <c r="G30" s="47"/>
      <c r="H30" s="47"/>
      <c r="I30" s="159">
        <v>0.20999999999999999</v>
      </c>
      <c r="J30" s="158">
        <f>ROUND(ROUND((SUM(BE81:BE134)), 2)*I30, 2)</f>
        <v>0</v>
      </c>
      <c r="K30" s="51"/>
    </row>
    <row r="31" s="1" customFormat="1" ht="14.4" customHeight="1">
      <c r="B31" s="46"/>
      <c r="C31" s="47"/>
      <c r="D31" s="47"/>
      <c r="E31" s="55" t="s">
        <v>50</v>
      </c>
      <c r="F31" s="158">
        <f>ROUND(SUM(BF81:BF134), 2)</f>
        <v>0</v>
      </c>
      <c r="G31" s="47"/>
      <c r="H31" s="47"/>
      <c r="I31" s="159">
        <v>0.14999999999999999</v>
      </c>
      <c r="J31" s="158">
        <f>ROUND(ROUND((SUM(BF81:BF134)), 2)*I31, 2)</f>
        <v>0</v>
      </c>
      <c r="K31" s="51"/>
    </row>
    <row r="32" hidden="1" s="1" customFormat="1" ht="14.4" customHeight="1">
      <c r="B32" s="46"/>
      <c r="C32" s="47"/>
      <c r="D32" s="47"/>
      <c r="E32" s="55" t="s">
        <v>51</v>
      </c>
      <c r="F32" s="158">
        <f>ROUND(SUM(BG81:BG134), 2)</f>
        <v>0</v>
      </c>
      <c r="G32" s="47"/>
      <c r="H32" s="47"/>
      <c r="I32" s="159">
        <v>0.20999999999999999</v>
      </c>
      <c r="J32" s="158">
        <v>0</v>
      </c>
      <c r="K32" s="51"/>
    </row>
    <row r="33" hidden="1" s="1" customFormat="1" ht="14.4" customHeight="1">
      <c r="B33" s="46"/>
      <c r="C33" s="47"/>
      <c r="D33" s="47"/>
      <c r="E33" s="55" t="s">
        <v>52</v>
      </c>
      <c r="F33" s="158">
        <f>ROUND(SUM(BH81:BH134), 2)</f>
        <v>0</v>
      </c>
      <c r="G33" s="47"/>
      <c r="H33" s="47"/>
      <c r="I33" s="159">
        <v>0.14999999999999999</v>
      </c>
      <c r="J33" s="158">
        <v>0</v>
      </c>
      <c r="K33" s="51"/>
    </row>
    <row r="34" hidden="1" s="1" customFormat="1" ht="14.4" customHeight="1">
      <c r="B34" s="46"/>
      <c r="C34" s="47"/>
      <c r="D34" s="47"/>
      <c r="E34" s="55" t="s">
        <v>53</v>
      </c>
      <c r="F34" s="158">
        <f>ROUND(SUM(BI81:BI134), 2)</f>
        <v>0</v>
      </c>
      <c r="G34" s="47"/>
      <c r="H34" s="47"/>
      <c r="I34" s="159">
        <v>0</v>
      </c>
      <c r="J34" s="158">
        <v>0</v>
      </c>
      <c r="K34" s="51"/>
    </row>
    <row r="35" s="1" customFormat="1" ht="6.96" customHeight="1">
      <c r="B35" s="46"/>
      <c r="C35" s="47"/>
      <c r="D35" s="47"/>
      <c r="E35" s="47"/>
      <c r="F35" s="47"/>
      <c r="G35" s="47"/>
      <c r="H35" s="47"/>
      <c r="I35" s="144"/>
      <c r="J35" s="47"/>
      <c r="K35" s="51"/>
    </row>
    <row r="36" s="1" customFormat="1" ht="25.44" customHeight="1">
      <c r="B36" s="46"/>
      <c r="C36" s="160"/>
      <c r="D36" s="161" t="s">
        <v>54</v>
      </c>
      <c r="E36" s="98"/>
      <c r="F36" s="98"/>
      <c r="G36" s="162" t="s">
        <v>55</v>
      </c>
      <c r="H36" s="163" t="s">
        <v>56</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29" t="s">
        <v>105</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39" t="s">
        <v>18</v>
      </c>
      <c r="D44" s="47"/>
      <c r="E44" s="47"/>
      <c r="F44" s="47"/>
      <c r="G44" s="47"/>
      <c r="H44" s="47"/>
      <c r="I44" s="144"/>
      <c r="J44" s="47"/>
      <c r="K44" s="51"/>
    </row>
    <row r="45" s="1" customFormat="1" ht="16.5" customHeight="1">
      <c r="B45" s="46"/>
      <c r="C45" s="47"/>
      <c r="D45" s="47"/>
      <c r="E45" s="143" t="str">
        <f>E7</f>
        <v>Rrekonstrukce ul.Spojovací_Velké Přílepy 2.etapa_</v>
      </c>
      <c r="F45" s="39"/>
      <c r="G45" s="39"/>
      <c r="H45" s="39"/>
      <c r="I45" s="144"/>
      <c r="J45" s="47"/>
      <c r="K45" s="51"/>
    </row>
    <row r="46" s="1" customFormat="1" ht="14.4" customHeight="1">
      <c r="B46" s="46"/>
      <c r="C46" s="39" t="s">
        <v>103</v>
      </c>
      <c r="D46" s="47"/>
      <c r="E46" s="47"/>
      <c r="F46" s="47"/>
      <c r="G46" s="47"/>
      <c r="H46" s="47"/>
      <c r="I46" s="144"/>
      <c r="J46" s="47"/>
      <c r="K46" s="51"/>
    </row>
    <row r="47" s="1" customFormat="1" ht="17.25" customHeight="1">
      <c r="B47" s="46"/>
      <c r="C47" s="47"/>
      <c r="D47" s="47"/>
      <c r="E47" s="145" t="str">
        <f>E9</f>
        <v>09012018b2 - Rekonstrukce ul.Spojovací_Velké Přílepy_2.etapa_ VO</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39" t="s">
        <v>24</v>
      </c>
      <c r="D49" s="47"/>
      <c r="E49" s="47"/>
      <c r="F49" s="34" t="str">
        <f>F12</f>
        <v>Velké Přílepy</v>
      </c>
      <c r="G49" s="47"/>
      <c r="H49" s="47"/>
      <c r="I49" s="146" t="s">
        <v>26</v>
      </c>
      <c r="J49" s="147" t="str">
        <f>IF(J12="","",J12)</f>
        <v>9. 1. 2018</v>
      </c>
      <c r="K49" s="51"/>
    </row>
    <row r="50" s="1" customFormat="1" ht="6.96" customHeight="1">
      <c r="B50" s="46"/>
      <c r="C50" s="47"/>
      <c r="D50" s="47"/>
      <c r="E50" s="47"/>
      <c r="F50" s="47"/>
      <c r="G50" s="47"/>
      <c r="H50" s="47"/>
      <c r="I50" s="144"/>
      <c r="J50" s="47"/>
      <c r="K50" s="51"/>
    </row>
    <row r="51" s="1" customFormat="1">
      <c r="B51" s="46"/>
      <c r="C51" s="39" t="s">
        <v>32</v>
      </c>
      <c r="D51" s="47"/>
      <c r="E51" s="47"/>
      <c r="F51" s="34" t="str">
        <f>E15</f>
        <v>Obec Velké Přílepy</v>
      </c>
      <c r="G51" s="47"/>
      <c r="H51" s="47"/>
      <c r="I51" s="146" t="s">
        <v>39</v>
      </c>
      <c r="J51" s="44" t="str">
        <f>E21</f>
        <v>Ing.Zd.Fiedler</v>
      </c>
      <c r="K51" s="51"/>
    </row>
    <row r="52" s="1" customFormat="1" ht="14.4" customHeight="1">
      <c r="B52" s="46"/>
      <c r="C52" s="39" t="s">
        <v>37</v>
      </c>
      <c r="D52" s="47"/>
      <c r="E52" s="47"/>
      <c r="F52" s="34" t="str">
        <f>IF(E18="","",E18)</f>
        <v/>
      </c>
      <c r="G52" s="47"/>
      <c r="H52" s="47"/>
      <c r="I52" s="144"/>
      <c r="J52" s="172"/>
      <c r="K52" s="51"/>
    </row>
    <row r="53" s="1" customFormat="1" ht="10.32" customHeight="1">
      <c r="B53" s="46"/>
      <c r="C53" s="47"/>
      <c r="D53" s="47"/>
      <c r="E53" s="47"/>
      <c r="F53" s="47"/>
      <c r="G53" s="47"/>
      <c r="H53" s="47"/>
      <c r="I53" s="144"/>
      <c r="J53" s="47"/>
      <c r="K53" s="51"/>
    </row>
    <row r="54" s="1" customFormat="1" ht="29.28" customHeight="1">
      <c r="B54" s="46"/>
      <c r="C54" s="173" t="s">
        <v>106</v>
      </c>
      <c r="D54" s="160"/>
      <c r="E54" s="160"/>
      <c r="F54" s="160"/>
      <c r="G54" s="160"/>
      <c r="H54" s="160"/>
      <c r="I54" s="174"/>
      <c r="J54" s="175" t="s">
        <v>107</v>
      </c>
      <c r="K54" s="176"/>
    </row>
    <row r="55" s="1" customFormat="1" ht="10.32" customHeight="1">
      <c r="B55" s="46"/>
      <c r="C55" s="47"/>
      <c r="D55" s="47"/>
      <c r="E55" s="47"/>
      <c r="F55" s="47"/>
      <c r="G55" s="47"/>
      <c r="H55" s="47"/>
      <c r="I55" s="144"/>
      <c r="J55" s="47"/>
      <c r="K55" s="51"/>
    </row>
    <row r="56" s="1" customFormat="1" ht="29.28" customHeight="1">
      <c r="B56" s="46"/>
      <c r="C56" s="177" t="s">
        <v>108</v>
      </c>
      <c r="D56" s="47"/>
      <c r="E56" s="47"/>
      <c r="F56" s="47"/>
      <c r="G56" s="47"/>
      <c r="H56" s="47"/>
      <c r="I56" s="144"/>
      <c r="J56" s="156">
        <f>J81</f>
        <v>0</v>
      </c>
      <c r="K56" s="51"/>
      <c r="AU56" s="23" t="s">
        <v>109</v>
      </c>
    </row>
    <row r="57" s="7" customFormat="1" ht="24.96" customHeight="1">
      <c r="B57" s="178"/>
      <c r="C57" s="179"/>
      <c r="D57" s="180" t="s">
        <v>110</v>
      </c>
      <c r="E57" s="181"/>
      <c r="F57" s="181"/>
      <c r="G57" s="181"/>
      <c r="H57" s="181"/>
      <c r="I57" s="182"/>
      <c r="J57" s="183">
        <f>J82</f>
        <v>0</v>
      </c>
      <c r="K57" s="184"/>
    </row>
    <row r="58" s="8" customFormat="1" ht="19.92" customHeight="1">
      <c r="B58" s="185"/>
      <c r="C58" s="186"/>
      <c r="D58" s="187" t="s">
        <v>111</v>
      </c>
      <c r="E58" s="188"/>
      <c r="F58" s="188"/>
      <c r="G58" s="188"/>
      <c r="H58" s="188"/>
      <c r="I58" s="189"/>
      <c r="J58" s="190">
        <f>J83</f>
        <v>0</v>
      </c>
      <c r="K58" s="191"/>
    </row>
    <row r="59" s="8" customFormat="1" ht="19.92" customHeight="1">
      <c r="B59" s="185"/>
      <c r="C59" s="186"/>
      <c r="D59" s="187" t="s">
        <v>458</v>
      </c>
      <c r="E59" s="188"/>
      <c r="F59" s="188"/>
      <c r="G59" s="188"/>
      <c r="H59" s="188"/>
      <c r="I59" s="189"/>
      <c r="J59" s="190">
        <f>J110</f>
        <v>0</v>
      </c>
      <c r="K59" s="191"/>
    </row>
    <row r="60" s="7" customFormat="1" ht="24.96" customHeight="1">
      <c r="B60" s="178"/>
      <c r="C60" s="179"/>
      <c r="D60" s="180" t="s">
        <v>459</v>
      </c>
      <c r="E60" s="181"/>
      <c r="F60" s="181"/>
      <c r="G60" s="181"/>
      <c r="H60" s="181"/>
      <c r="I60" s="182"/>
      <c r="J60" s="183">
        <f>J118</f>
        <v>0</v>
      </c>
      <c r="K60" s="184"/>
    </row>
    <row r="61" s="8" customFormat="1" ht="19.92" customHeight="1">
      <c r="B61" s="185"/>
      <c r="C61" s="186"/>
      <c r="D61" s="187" t="s">
        <v>460</v>
      </c>
      <c r="E61" s="188"/>
      <c r="F61" s="188"/>
      <c r="G61" s="188"/>
      <c r="H61" s="188"/>
      <c r="I61" s="189"/>
      <c r="J61" s="190">
        <f>J119</f>
        <v>0</v>
      </c>
      <c r="K61" s="191"/>
    </row>
    <row r="62" s="1" customFormat="1" ht="21.84" customHeight="1">
      <c r="B62" s="46"/>
      <c r="C62" s="47"/>
      <c r="D62" s="47"/>
      <c r="E62" s="47"/>
      <c r="F62" s="47"/>
      <c r="G62" s="47"/>
      <c r="H62" s="47"/>
      <c r="I62" s="144"/>
      <c r="J62" s="47"/>
      <c r="K62" s="51"/>
    </row>
    <row r="63" s="1" customFormat="1" ht="6.96" customHeight="1">
      <c r="B63" s="67"/>
      <c r="C63" s="68"/>
      <c r="D63" s="68"/>
      <c r="E63" s="68"/>
      <c r="F63" s="68"/>
      <c r="G63" s="68"/>
      <c r="H63" s="68"/>
      <c r="I63" s="167"/>
      <c r="J63" s="68"/>
      <c r="K63" s="69"/>
    </row>
    <row r="67" s="1" customFormat="1" ht="6.96" customHeight="1">
      <c r="B67" s="70"/>
      <c r="C67" s="71"/>
      <c r="D67" s="71"/>
      <c r="E67" s="71"/>
      <c r="F67" s="71"/>
      <c r="G67" s="71"/>
      <c r="H67" s="71"/>
      <c r="I67" s="170"/>
      <c r="J67" s="71"/>
      <c r="K67" s="71"/>
      <c r="L67" s="72"/>
    </row>
    <row r="68" s="1" customFormat="1" ht="36.96" customHeight="1">
      <c r="B68" s="46"/>
      <c r="C68" s="73" t="s">
        <v>117</v>
      </c>
      <c r="D68" s="74"/>
      <c r="E68" s="74"/>
      <c r="F68" s="74"/>
      <c r="G68" s="74"/>
      <c r="H68" s="74"/>
      <c r="I68" s="192"/>
      <c r="J68" s="74"/>
      <c r="K68" s="74"/>
      <c r="L68" s="72"/>
    </row>
    <row r="69" s="1" customFormat="1" ht="6.96" customHeight="1">
      <c r="B69" s="46"/>
      <c r="C69" s="74"/>
      <c r="D69" s="74"/>
      <c r="E69" s="74"/>
      <c r="F69" s="74"/>
      <c r="G69" s="74"/>
      <c r="H69" s="74"/>
      <c r="I69" s="192"/>
      <c r="J69" s="74"/>
      <c r="K69" s="74"/>
      <c r="L69" s="72"/>
    </row>
    <row r="70" s="1" customFormat="1" ht="14.4" customHeight="1">
      <c r="B70" s="46"/>
      <c r="C70" s="76" t="s">
        <v>18</v>
      </c>
      <c r="D70" s="74"/>
      <c r="E70" s="74"/>
      <c r="F70" s="74"/>
      <c r="G70" s="74"/>
      <c r="H70" s="74"/>
      <c r="I70" s="192"/>
      <c r="J70" s="74"/>
      <c r="K70" s="74"/>
      <c r="L70" s="72"/>
    </row>
    <row r="71" s="1" customFormat="1" ht="16.5" customHeight="1">
      <c r="B71" s="46"/>
      <c r="C71" s="74"/>
      <c r="D71" s="74"/>
      <c r="E71" s="193" t="str">
        <f>E7</f>
        <v>Rrekonstrukce ul.Spojovací_Velké Přílepy 2.etapa_</v>
      </c>
      <c r="F71" s="76"/>
      <c r="G71" s="76"/>
      <c r="H71" s="76"/>
      <c r="I71" s="192"/>
      <c r="J71" s="74"/>
      <c r="K71" s="74"/>
      <c r="L71" s="72"/>
    </row>
    <row r="72" s="1" customFormat="1" ht="14.4" customHeight="1">
      <c r="B72" s="46"/>
      <c r="C72" s="76" t="s">
        <v>103</v>
      </c>
      <c r="D72" s="74"/>
      <c r="E72" s="74"/>
      <c r="F72" s="74"/>
      <c r="G72" s="74"/>
      <c r="H72" s="74"/>
      <c r="I72" s="192"/>
      <c r="J72" s="74"/>
      <c r="K72" s="74"/>
      <c r="L72" s="72"/>
    </row>
    <row r="73" s="1" customFormat="1" ht="17.25" customHeight="1">
      <c r="B73" s="46"/>
      <c r="C73" s="74"/>
      <c r="D73" s="74"/>
      <c r="E73" s="82" t="str">
        <f>E9</f>
        <v>09012018b2 - Rekonstrukce ul.Spojovací_Velké Přílepy_2.etapa_ VO</v>
      </c>
      <c r="F73" s="74"/>
      <c r="G73" s="74"/>
      <c r="H73" s="74"/>
      <c r="I73" s="192"/>
      <c r="J73" s="74"/>
      <c r="K73" s="74"/>
      <c r="L73" s="72"/>
    </row>
    <row r="74" s="1" customFormat="1" ht="6.96" customHeight="1">
      <c r="B74" s="46"/>
      <c r="C74" s="74"/>
      <c r="D74" s="74"/>
      <c r="E74" s="74"/>
      <c r="F74" s="74"/>
      <c r="G74" s="74"/>
      <c r="H74" s="74"/>
      <c r="I74" s="192"/>
      <c r="J74" s="74"/>
      <c r="K74" s="74"/>
      <c r="L74" s="72"/>
    </row>
    <row r="75" s="1" customFormat="1" ht="18" customHeight="1">
      <c r="B75" s="46"/>
      <c r="C75" s="76" t="s">
        <v>24</v>
      </c>
      <c r="D75" s="74"/>
      <c r="E75" s="74"/>
      <c r="F75" s="194" t="str">
        <f>F12</f>
        <v>Velké Přílepy</v>
      </c>
      <c r="G75" s="74"/>
      <c r="H75" s="74"/>
      <c r="I75" s="195" t="s">
        <v>26</v>
      </c>
      <c r="J75" s="85" t="str">
        <f>IF(J12="","",J12)</f>
        <v>9. 1. 2018</v>
      </c>
      <c r="K75" s="74"/>
      <c r="L75" s="72"/>
    </row>
    <row r="76" s="1" customFormat="1" ht="6.96" customHeight="1">
      <c r="B76" s="46"/>
      <c r="C76" s="74"/>
      <c r="D76" s="74"/>
      <c r="E76" s="74"/>
      <c r="F76" s="74"/>
      <c r="G76" s="74"/>
      <c r="H76" s="74"/>
      <c r="I76" s="192"/>
      <c r="J76" s="74"/>
      <c r="K76" s="74"/>
      <c r="L76" s="72"/>
    </row>
    <row r="77" s="1" customFormat="1">
      <c r="B77" s="46"/>
      <c r="C77" s="76" t="s">
        <v>32</v>
      </c>
      <c r="D77" s="74"/>
      <c r="E77" s="74"/>
      <c r="F77" s="194" t="str">
        <f>E15</f>
        <v>Obec Velké Přílepy</v>
      </c>
      <c r="G77" s="74"/>
      <c r="H77" s="74"/>
      <c r="I77" s="195" t="s">
        <v>39</v>
      </c>
      <c r="J77" s="194" t="str">
        <f>E21</f>
        <v>Ing.Zd.Fiedler</v>
      </c>
      <c r="K77" s="74"/>
      <c r="L77" s="72"/>
    </row>
    <row r="78" s="1" customFormat="1" ht="14.4" customHeight="1">
      <c r="B78" s="46"/>
      <c r="C78" s="76" t="s">
        <v>37</v>
      </c>
      <c r="D78" s="74"/>
      <c r="E78" s="74"/>
      <c r="F78" s="194" t="str">
        <f>IF(E18="","",E18)</f>
        <v/>
      </c>
      <c r="G78" s="74"/>
      <c r="H78" s="74"/>
      <c r="I78" s="192"/>
      <c r="J78" s="74"/>
      <c r="K78" s="74"/>
      <c r="L78" s="72"/>
    </row>
    <row r="79" s="1" customFormat="1" ht="10.32" customHeight="1">
      <c r="B79" s="46"/>
      <c r="C79" s="74"/>
      <c r="D79" s="74"/>
      <c r="E79" s="74"/>
      <c r="F79" s="74"/>
      <c r="G79" s="74"/>
      <c r="H79" s="74"/>
      <c r="I79" s="192"/>
      <c r="J79" s="74"/>
      <c r="K79" s="74"/>
      <c r="L79" s="72"/>
    </row>
    <row r="80" s="9" customFormat="1" ht="29.28" customHeight="1">
      <c r="B80" s="196"/>
      <c r="C80" s="197" t="s">
        <v>118</v>
      </c>
      <c r="D80" s="198" t="s">
        <v>63</v>
      </c>
      <c r="E80" s="198" t="s">
        <v>59</v>
      </c>
      <c r="F80" s="198" t="s">
        <v>119</v>
      </c>
      <c r="G80" s="198" t="s">
        <v>120</v>
      </c>
      <c r="H80" s="198" t="s">
        <v>121</v>
      </c>
      <c r="I80" s="199" t="s">
        <v>122</v>
      </c>
      <c r="J80" s="198" t="s">
        <v>107</v>
      </c>
      <c r="K80" s="200" t="s">
        <v>123</v>
      </c>
      <c r="L80" s="201"/>
      <c r="M80" s="102" t="s">
        <v>124</v>
      </c>
      <c r="N80" s="103" t="s">
        <v>48</v>
      </c>
      <c r="O80" s="103" t="s">
        <v>125</v>
      </c>
      <c r="P80" s="103" t="s">
        <v>126</v>
      </c>
      <c r="Q80" s="103" t="s">
        <v>127</v>
      </c>
      <c r="R80" s="103" t="s">
        <v>128</v>
      </c>
      <c r="S80" s="103" t="s">
        <v>129</v>
      </c>
      <c r="T80" s="104" t="s">
        <v>130</v>
      </c>
    </row>
    <row r="81" s="1" customFormat="1" ht="29.28" customHeight="1">
      <c r="B81" s="46"/>
      <c r="C81" s="108" t="s">
        <v>108</v>
      </c>
      <c r="D81" s="74"/>
      <c r="E81" s="74"/>
      <c r="F81" s="74"/>
      <c r="G81" s="74"/>
      <c r="H81" s="74"/>
      <c r="I81" s="192"/>
      <c r="J81" s="202">
        <f>BK81</f>
        <v>0</v>
      </c>
      <c r="K81" s="74"/>
      <c r="L81" s="72"/>
      <c r="M81" s="105"/>
      <c r="N81" s="106"/>
      <c r="O81" s="106"/>
      <c r="P81" s="203">
        <f>P82+P118</f>
        <v>0</v>
      </c>
      <c r="Q81" s="106"/>
      <c r="R81" s="203">
        <f>R82+R118</f>
        <v>5.2517500000000004</v>
      </c>
      <c r="S81" s="106"/>
      <c r="T81" s="204">
        <f>T82+T118</f>
        <v>0</v>
      </c>
      <c r="AT81" s="23" t="s">
        <v>77</v>
      </c>
      <c r="AU81" s="23" t="s">
        <v>109</v>
      </c>
      <c r="BK81" s="205">
        <f>BK82+BK118</f>
        <v>0</v>
      </c>
    </row>
    <row r="82" s="10" customFormat="1" ht="37.44" customHeight="1">
      <c r="B82" s="206"/>
      <c r="C82" s="207"/>
      <c r="D82" s="208" t="s">
        <v>77</v>
      </c>
      <c r="E82" s="209" t="s">
        <v>131</v>
      </c>
      <c r="F82" s="209" t="s">
        <v>132</v>
      </c>
      <c r="G82" s="207"/>
      <c r="H82" s="207"/>
      <c r="I82" s="210"/>
      <c r="J82" s="211">
        <f>BK82</f>
        <v>0</v>
      </c>
      <c r="K82" s="207"/>
      <c r="L82" s="212"/>
      <c r="M82" s="213"/>
      <c r="N82" s="214"/>
      <c r="O82" s="214"/>
      <c r="P82" s="215">
        <f>P83+P110</f>
        <v>0</v>
      </c>
      <c r="Q82" s="214"/>
      <c r="R82" s="215">
        <f>R83+R110</f>
        <v>5.0735000000000001</v>
      </c>
      <c r="S82" s="214"/>
      <c r="T82" s="216">
        <f>T83+T110</f>
        <v>0</v>
      </c>
      <c r="AR82" s="217" t="s">
        <v>86</v>
      </c>
      <c r="AT82" s="218" t="s">
        <v>77</v>
      </c>
      <c r="AU82" s="218" t="s">
        <v>78</v>
      </c>
      <c r="AY82" s="217" t="s">
        <v>133</v>
      </c>
      <c r="BK82" s="219">
        <f>BK83+BK110</f>
        <v>0</v>
      </c>
    </row>
    <row r="83" s="10" customFormat="1" ht="19.92" customHeight="1">
      <c r="B83" s="206"/>
      <c r="C83" s="207"/>
      <c r="D83" s="208" t="s">
        <v>77</v>
      </c>
      <c r="E83" s="220" t="s">
        <v>86</v>
      </c>
      <c r="F83" s="220" t="s">
        <v>134</v>
      </c>
      <c r="G83" s="207"/>
      <c r="H83" s="207"/>
      <c r="I83" s="210"/>
      <c r="J83" s="221">
        <f>BK83</f>
        <v>0</v>
      </c>
      <c r="K83" s="207"/>
      <c r="L83" s="212"/>
      <c r="M83" s="213"/>
      <c r="N83" s="214"/>
      <c r="O83" s="214"/>
      <c r="P83" s="215">
        <f>SUM(P84:P109)</f>
        <v>0</v>
      </c>
      <c r="Q83" s="214"/>
      <c r="R83" s="215">
        <f>SUM(R84:R109)</f>
        <v>5.0629999999999997</v>
      </c>
      <c r="S83" s="214"/>
      <c r="T83" s="216">
        <f>SUM(T84:T109)</f>
        <v>0</v>
      </c>
      <c r="AR83" s="217" t="s">
        <v>86</v>
      </c>
      <c r="AT83" s="218" t="s">
        <v>77</v>
      </c>
      <c r="AU83" s="218" t="s">
        <v>86</v>
      </c>
      <c r="AY83" s="217" t="s">
        <v>133</v>
      </c>
      <c r="BK83" s="219">
        <f>SUM(BK84:BK109)</f>
        <v>0</v>
      </c>
    </row>
    <row r="84" s="1" customFormat="1" ht="16.5" customHeight="1">
      <c r="B84" s="46"/>
      <c r="C84" s="222" t="s">
        <v>86</v>
      </c>
      <c r="D84" s="222" t="s">
        <v>135</v>
      </c>
      <c r="E84" s="223" t="s">
        <v>152</v>
      </c>
      <c r="F84" s="224" t="s">
        <v>153</v>
      </c>
      <c r="G84" s="225" t="s">
        <v>154</v>
      </c>
      <c r="H84" s="226">
        <v>1</v>
      </c>
      <c r="I84" s="227"/>
      <c r="J84" s="228">
        <f>ROUND(I84*H84,2)</f>
        <v>0</v>
      </c>
      <c r="K84" s="224" t="s">
        <v>34</v>
      </c>
      <c r="L84" s="72"/>
      <c r="M84" s="229" t="s">
        <v>34</v>
      </c>
      <c r="N84" s="230" t="s">
        <v>49</v>
      </c>
      <c r="O84" s="47"/>
      <c r="P84" s="231">
        <f>O84*H84</f>
        <v>0</v>
      </c>
      <c r="Q84" s="231">
        <v>0</v>
      </c>
      <c r="R84" s="231">
        <f>Q84*H84</f>
        <v>0</v>
      </c>
      <c r="S84" s="231">
        <v>0</v>
      </c>
      <c r="T84" s="232">
        <f>S84*H84</f>
        <v>0</v>
      </c>
      <c r="AR84" s="23" t="s">
        <v>140</v>
      </c>
      <c r="AT84" s="23" t="s">
        <v>135</v>
      </c>
      <c r="AU84" s="23" t="s">
        <v>23</v>
      </c>
      <c r="AY84" s="23" t="s">
        <v>133</v>
      </c>
      <c r="BE84" s="233">
        <f>IF(N84="základní",J84,0)</f>
        <v>0</v>
      </c>
      <c r="BF84" s="233">
        <f>IF(N84="snížená",J84,0)</f>
        <v>0</v>
      </c>
      <c r="BG84" s="233">
        <f>IF(N84="zákl. přenesená",J84,0)</f>
        <v>0</v>
      </c>
      <c r="BH84" s="233">
        <f>IF(N84="sníž. přenesená",J84,0)</f>
        <v>0</v>
      </c>
      <c r="BI84" s="233">
        <f>IF(N84="nulová",J84,0)</f>
        <v>0</v>
      </c>
      <c r="BJ84" s="23" t="s">
        <v>86</v>
      </c>
      <c r="BK84" s="233">
        <f>ROUND(I84*H84,2)</f>
        <v>0</v>
      </c>
      <c r="BL84" s="23" t="s">
        <v>140</v>
      </c>
      <c r="BM84" s="23" t="s">
        <v>461</v>
      </c>
    </row>
    <row r="85" s="1" customFormat="1" ht="38.25" customHeight="1">
      <c r="B85" s="46"/>
      <c r="C85" s="222" t="s">
        <v>23</v>
      </c>
      <c r="D85" s="222" t="s">
        <v>135</v>
      </c>
      <c r="E85" s="223" t="s">
        <v>462</v>
      </c>
      <c r="F85" s="224" t="s">
        <v>463</v>
      </c>
      <c r="G85" s="225" t="s">
        <v>159</v>
      </c>
      <c r="H85" s="226">
        <v>7.5</v>
      </c>
      <c r="I85" s="227"/>
      <c r="J85" s="228">
        <f>ROUND(I85*H85,2)</f>
        <v>0</v>
      </c>
      <c r="K85" s="224" t="s">
        <v>172</v>
      </c>
      <c r="L85" s="72"/>
      <c r="M85" s="229" t="s">
        <v>34</v>
      </c>
      <c r="N85" s="230" t="s">
        <v>49</v>
      </c>
      <c r="O85" s="47"/>
      <c r="P85" s="231">
        <f>O85*H85</f>
        <v>0</v>
      </c>
      <c r="Q85" s="231">
        <v>0</v>
      </c>
      <c r="R85" s="231">
        <f>Q85*H85</f>
        <v>0</v>
      </c>
      <c r="S85" s="231">
        <v>0</v>
      </c>
      <c r="T85" s="232">
        <f>S85*H85</f>
        <v>0</v>
      </c>
      <c r="AR85" s="23" t="s">
        <v>140</v>
      </c>
      <c r="AT85" s="23" t="s">
        <v>135</v>
      </c>
      <c r="AU85" s="23" t="s">
        <v>23</v>
      </c>
      <c r="AY85" s="23" t="s">
        <v>133</v>
      </c>
      <c r="BE85" s="233">
        <f>IF(N85="základní",J85,0)</f>
        <v>0</v>
      </c>
      <c r="BF85" s="233">
        <f>IF(N85="snížená",J85,0)</f>
        <v>0</v>
      </c>
      <c r="BG85" s="233">
        <f>IF(N85="zákl. přenesená",J85,0)</f>
        <v>0</v>
      </c>
      <c r="BH85" s="233">
        <f>IF(N85="sníž. přenesená",J85,0)</f>
        <v>0</v>
      </c>
      <c r="BI85" s="233">
        <f>IF(N85="nulová",J85,0)</f>
        <v>0</v>
      </c>
      <c r="BJ85" s="23" t="s">
        <v>86</v>
      </c>
      <c r="BK85" s="233">
        <f>ROUND(I85*H85,2)</f>
        <v>0</v>
      </c>
      <c r="BL85" s="23" t="s">
        <v>140</v>
      </c>
      <c r="BM85" s="23" t="s">
        <v>464</v>
      </c>
    </row>
    <row r="86" s="1" customFormat="1">
      <c r="B86" s="46"/>
      <c r="C86" s="74"/>
      <c r="D86" s="234" t="s">
        <v>142</v>
      </c>
      <c r="E86" s="74"/>
      <c r="F86" s="235" t="s">
        <v>465</v>
      </c>
      <c r="G86" s="74"/>
      <c r="H86" s="74"/>
      <c r="I86" s="192"/>
      <c r="J86" s="74"/>
      <c r="K86" s="74"/>
      <c r="L86" s="72"/>
      <c r="M86" s="236"/>
      <c r="N86" s="47"/>
      <c r="O86" s="47"/>
      <c r="P86" s="47"/>
      <c r="Q86" s="47"/>
      <c r="R86" s="47"/>
      <c r="S86" s="47"/>
      <c r="T86" s="95"/>
      <c r="AT86" s="23" t="s">
        <v>142</v>
      </c>
      <c r="AU86" s="23" t="s">
        <v>23</v>
      </c>
    </row>
    <row r="87" s="11" customFormat="1">
      <c r="B87" s="237"/>
      <c r="C87" s="238"/>
      <c r="D87" s="234" t="s">
        <v>144</v>
      </c>
      <c r="E87" s="239" t="s">
        <v>34</v>
      </c>
      <c r="F87" s="240" t="s">
        <v>466</v>
      </c>
      <c r="G87" s="238"/>
      <c r="H87" s="239" t="s">
        <v>34</v>
      </c>
      <c r="I87" s="241"/>
      <c r="J87" s="238"/>
      <c r="K87" s="238"/>
      <c r="L87" s="242"/>
      <c r="M87" s="243"/>
      <c r="N87" s="244"/>
      <c r="O87" s="244"/>
      <c r="P87" s="244"/>
      <c r="Q87" s="244"/>
      <c r="R87" s="244"/>
      <c r="S87" s="244"/>
      <c r="T87" s="245"/>
      <c r="AT87" s="246" t="s">
        <v>144</v>
      </c>
      <c r="AU87" s="246" t="s">
        <v>23</v>
      </c>
      <c r="AV87" s="11" t="s">
        <v>86</v>
      </c>
      <c r="AW87" s="11" t="s">
        <v>41</v>
      </c>
      <c r="AX87" s="11" t="s">
        <v>78</v>
      </c>
      <c r="AY87" s="246" t="s">
        <v>133</v>
      </c>
    </row>
    <row r="88" s="12" customFormat="1">
      <c r="B88" s="247"/>
      <c r="C88" s="248"/>
      <c r="D88" s="234" t="s">
        <v>144</v>
      </c>
      <c r="E88" s="249" t="s">
        <v>34</v>
      </c>
      <c r="F88" s="250" t="s">
        <v>467</v>
      </c>
      <c r="G88" s="248"/>
      <c r="H88" s="251">
        <v>7.5</v>
      </c>
      <c r="I88" s="252"/>
      <c r="J88" s="248"/>
      <c r="K88" s="248"/>
      <c r="L88" s="253"/>
      <c r="M88" s="254"/>
      <c r="N88" s="255"/>
      <c r="O88" s="255"/>
      <c r="P88" s="255"/>
      <c r="Q88" s="255"/>
      <c r="R88" s="255"/>
      <c r="S88" s="255"/>
      <c r="T88" s="256"/>
      <c r="AT88" s="257" t="s">
        <v>144</v>
      </c>
      <c r="AU88" s="257" t="s">
        <v>23</v>
      </c>
      <c r="AV88" s="12" t="s">
        <v>23</v>
      </c>
      <c r="AW88" s="12" t="s">
        <v>41</v>
      </c>
      <c r="AX88" s="12" t="s">
        <v>78</v>
      </c>
      <c r="AY88" s="257" t="s">
        <v>133</v>
      </c>
    </row>
    <row r="89" s="13" customFormat="1">
      <c r="B89" s="258"/>
      <c r="C89" s="259"/>
      <c r="D89" s="234" t="s">
        <v>144</v>
      </c>
      <c r="E89" s="260" t="s">
        <v>34</v>
      </c>
      <c r="F89" s="261" t="s">
        <v>156</v>
      </c>
      <c r="G89" s="259"/>
      <c r="H89" s="262">
        <v>7.5</v>
      </c>
      <c r="I89" s="263"/>
      <c r="J89" s="259"/>
      <c r="K89" s="259"/>
      <c r="L89" s="264"/>
      <c r="M89" s="265"/>
      <c r="N89" s="266"/>
      <c r="O89" s="266"/>
      <c r="P89" s="266"/>
      <c r="Q89" s="266"/>
      <c r="R89" s="266"/>
      <c r="S89" s="266"/>
      <c r="T89" s="267"/>
      <c r="AT89" s="268" t="s">
        <v>144</v>
      </c>
      <c r="AU89" s="268" t="s">
        <v>23</v>
      </c>
      <c r="AV89" s="13" t="s">
        <v>140</v>
      </c>
      <c r="AW89" s="13" t="s">
        <v>41</v>
      </c>
      <c r="AX89" s="13" t="s">
        <v>86</v>
      </c>
      <c r="AY89" s="268" t="s">
        <v>133</v>
      </c>
    </row>
    <row r="90" s="1" customFormat="1" ht="38.25" customHeight="1">
      <c r="B90" s="46"/>
      <c r="C90" s="222" t="s">
        <v>151</v>
      </c>
      <c r="D90" s="222" t="s">
        <v>135</v>
      </c>
      <c r="E90" s="223" t="s">
        <v>468</v>
      </c>
      <c r="F90" s="224" t="s">
        <v>469</v>
      </c>
      <c r="G90" s="225" t="s">
        <v>159</v>
      </c>
      <c r="H90" s="226">
        <v>3.75</v>
      </c>
      <c r="I90" s="227"/>
      <c r="J90" s="228">
        <f>ROUND(I90*H90,2)</f>
        <v>0</v>
      </c>
      <c r="K90" s="224" t="s">
        <v>172</v>
      </c>
      <c r="L90" s="72"/>
      <c r="M90" s="229" t="s">
        <v>34</v>
      </c>
      <c r="N90" s="230" t="s">
        <v>49</v>
      </c>
      <c r="O90" s="47"/>
      <c r="P90" s="231">
        <f>O90*H90</f>
        <v>0</v>
      </c>
      <c r="Q90" s="231">
        <v>0</v>
      </c>
      <c r="R90" s="231">
        <f>Q90*H90</f>
        <v>0</v>
      </c>
      <c r="S90" s="231">
        <v>0</v>
      </c>
      <c r="T90" s="232">
        <f>S90*H90</f>
        <v>0</v>
      </c>
      <c r="AR90" s="23" t="s">
        <v>140</v>
      </c>
      <c r="AT90" s="23" t="s">
        <v>135</v>
      </c>
      <c r="AU90" s="23" t="s">
        <v>23</v>
      </c>
      <c r="AY90" s="23" t="s">
        <v>133</v>
      </c>
      <c r="BE90" s="233">
        <f>IF(N90="základní",J90,0)</f>
        <v>0</v>
      </c>
      <c r="BF90" s="233">
        <f>IF(N90="snížená",J90,0)</f>
        <v>0</v>
      </c>
      <c r="BG90" s="233">
        <f>IF(N90="zákl. přenesená",J90,0)</f>
        <v>0</v>
      </c>
      <c r="BH90" s="233">
        <f>IF(N90="sníž. přenesená",J90,0)</f>
        <v>0</v>
      </c>
      <c r="BI90" s="233">
        <f>IF(N90="nulová",J90,0)</f>
        <v>0</v>
      </c>
      <c r="BJ90" s="23" t="s">
        <v>86</v>
      </c>
      <c r="BK90" s="233">
        <f>ROUND(I90*H90,2)</f>
        <v>0</v>
      </c>
      <c r="BL90" s="23" t="s">
        <v>140</v>
      </c>
      <c r="BM90" s="23" t="s">
        <v>470</v>
      </c>
    </row>
    <row r="91" s="1" customFormat="1">
      <c r="B91" s="46"/>
      <c r="C91" s="74"/>
      <c r="D91" s="234" t="s">
        <v>142</v>
      </c>
      <c r="E91" s="74"/>
      <c r="F91" s="235" t="s">
        <v>465</v>
      </c>
      <c r="G91" s="74"/>
      <c r="H91" s="74"/>
      <c r="I91" s="192"/>
      <c r="J91" s="74"/>
      <c r="K91" s="74"/>
      <c r="L91" s="72"/>
      <c r="M91" s="236"/>
      <c r="N91" s="47"/>
      <c r="O91" s="47"/>
      <c r="P91" s="47"/>
      <c r="Q91" s="47"/>
      <c r="R91" s="47"/>
      <c r="S91" s="47"/>
      <c r="T91" s="95"/>
      <c r="AT91" s="23" t="s">
        <v>142</v>
      </c>
      <c r="AU91" s="23" t="s">
        <v>23</v>
      </c>
    </row>
    <row r="92" s="12" customFormat="1">
      <c r="B92" s="247"/>
      <c r="C92" s="248"/>
      <c r="D92" s="234" t="s">
        <v>144</v>
      </c>
      <c r="E92" s="249" t="s">
        <v>34</v>
      </c>
      <c r="F92" s="250" t="s">
        <v>471</v>
      </c>
      <c r="G92" s="248"/>
      <c r="H92" s="251">
        <v>3.75</v>
      </c>
      <c r="I92" s="252"/>
      <c r="J92" s="248"/>
      <c r="K92" s="248"/>
      <c r="L92" s="253"/>
      <c r="M92" s="254"/>
      <c r="N92" s="255"/>
      <c r="O92" s="255"/>
      <c r="P92" s="255"/>
      <c r="Q92" s="255"/>
      <c r="R92" s="255"/>
      <c r="S92" s="255"/>
      <c r="T92" s="256"/>
      <c r="AT92" s="257" t="s">
        <v>144</v>
      </c>
      <c r="AU92" s="257" t="s">
        <v>23</v>
      </c>
      <c r="AV92" s="12" t="s">
        <v>23</v>
      </c>
      <c r="AW92" s="12" t="s">
        <v>41</v>
      </c>
      <c r="AX92" s="12" t="s">
        <v>86</v>
      </c>
      <c r="AY92" s="257" t="s">
        <v>133</v>
      </c>
    </row>
    <row r="93" s="1" customFormat="1" ht="38.25" customHeight="1">
      <c r="B93" s="46"/>
      <c r="C93" s="222" t="s">
        <v>140</v>
      </c>
      <c r="D93" s="222" t="s">
        <v>135</v>
      </c>
      <c r="E93" s="223" t="s">
        <v>196</v>
      </c>
      <c r="F93" s="224" t="s">
        <v>472</v>
      </c>
      <c r="G93" s="225" t="s">
        <v>159</v>
      </c>
      <c r="H93" s="226">
        <v>2.5</v>
      </c>
      <c r="I93" s="227"/>
      <c r="J93" s="228">
        <f>ROUND(I93*H93,2)</f>
        <v>0</v>
      </c>
      <c r="K93" s="224" t="s">
        <v>172</v>
      </c>
      <c r="L93" s="72"/>
      <c r="M93" s="229" t="s">
        <v>34</v>
      </c>
      <c r="N93" s="230" t="s">
        <v>49</v>
      </c>
      <c r="O93" s="47"/>
      <c r="P93" s="231">
        <f>O93*H93</f>
        <v>0</v>
      </c>
      <c r="Q93" s="231">
        <v>0</v>
      </c>
      <c r="R93" s="231">
        <f>Q93*H93</f>
        <v>0</v>
      </c>
      <c r="S93" s="231">
        <v>0</v>
      </c>
      <c r="T93" s="232">
        <f>S93*H93</f>
        <v>0</v>
      </c>
      <c r="AR93" s="23" t="s">
        <v>140</v>
      </c>
      <c r="AT93" s="23" t="s">
        <v>135</v>
      </c>
      <c r="AU93" s="23" t="s">
        <v>23</v>
      </c>
      <c r="AY93" s="23" t="s">
        <v>133</v>
      </c>
      <c r="BE93" s="233">
        <f>IF(N93="základní",J93,0)</f>
        <v>0</v>
      </c>
      <c r="BF93" s="233">
        <f>IF(N93="snížená",J93,0)</f>
        <v>0</v>
      </c>
      <c r="BG93" s="233">
        <f>IF(N93="zákl. přenesená",J93,0)</f>
        <v>0</v>
      </c>
      <c r="BH93" s="233">
        <f>IF(N93="sníž. přenesená",J93,0)</f>
        <v>0</v>
      </c>
      <c r="BI93" s="233">
        <f>IF(N93="nulová",J93,0)</f>
        <v>0</v>
      </c>
      <c r="BJ93" s="23" t="s">
        <v>86</v>
      </c>
      <c r="BK93" s="233">
        <f>ROUND(I93*H93,2)</f>
        <v>0</v>
      </c>
      <c r="BL93" s="23" t="s">
        <v>140</v>
      </c>
      <c r="BM93" s="23" t="s">
        <v>473</v>
      </c>
    </row>
    <row r="94" s="1" customFormat="1">
      <c r="B94" s="46"/>
      <c r="C94" s="74"/>
      <c r="D94" s="234" t="s">
        <v>142</v>
      </c>
      <c r="E94" s="74"/>
      <c r="F94" s="235" t="s">
        <v>474</v>
      </c>
      <c r="G94" s="74"/>
      <c r="H94" s="74"/>
      <c r="I94" s="192"/>
      <c r="J94" s="74"/>
      <c r="K94" s="74"/>
      <c r="L94" s="72"/>
      <c r="M94" s="236"/>
      <c r="N94" s="47"/>
      <c r="O94" s="47"/>
      <c r="P94" s="47"/>
      <c r="Q94" s="47"/>
      <c r="R94" s="47"/>
      <c r="S94" s="47"/>
      <c r="T94" s="95"/>
      <c r="AT94" s="23" t="s">
        <v>142</v>
      </c>
      <c r="AU94" s="23" t="s">
        <v>23</v>
      </c>
    </row>
    <row r="95" s="12" customFormat="1">
      <c r="B95" s="247"/>
      <c r="C95" s="248"/>
      <c r="D95" s="234" t="s">
        <v>144</v>
      </c>
      <c r="E95" s="249" t="s">
        <v>34</v>
      </c>
      <c r="F95" s="250" t="s">
        <v>475</v>
      </c>
      <c r="G95" s="248"/>
      <c r="H95" s="251">
        <v>2.5</v>
      </c>
      <c r="I95" s="252"/>
      <c r="J95" s="248"/>
      <c r="K95" s="248"/>
      <c r="L95" s="253"/>
      <c r="M95" s="254"/>
      <c r="N95" s="255"/>
      <c r="O95" s="255"/>
      <c r="P95" s="255"/>
      <c r="Q95" s="255"/>
      <c r="R95" s="255"/>
      <c r="S95" s="255"/>
      <c r="T95" s="256"/>
      <c r="AT95" s="257" t="s">
        <v>144</v>
      </c>
      <c r="AU95" s="257" t="s">
        <v>23</v>
      </c>
      <c r="AV95" s="12" t="s">
        <v>23</v>
      </c>
      <c r="AW95" s="12" t="s">
        <v>41</v>
      </c>
      <c r="AX95" s="12" t="s">
        <v>78</v>
      </c>
      <c r="AY95" s="257" t="s">
        <v>133</v>
      </c>
    </row>
    <row r="96" s="13" customFormat="1">
      <c r="B96" s="258"/>
      <c r="C96" s="259"/>
      <c r="D96" s="234" t="s">
        <v>144</v>
      </c>
      <c r="E96" s="260" t="s">
        <v>34</v>
      </c>
      <c r="F96" s="261" t="s">
        <v>156</v>
      </c>
      <c r="G96" s="259"/>
      <c r="H96" s="262">
        <v>2.5</v>
      </c>
      <c r="I96" s="263"/>
      <c r="J96" s="259"/>
      <c r="K96" s="259"/>
      <c r="L96" s="264"/>
      <c r="M96" s="265"/>
      <c r="N96" s="266"/>
      <c r="O96" s="266"/>
      <c r="P96" s="266"/>
      <c r="Q96" s="266"/>
      <c r="R96" s="266"/>
      <c r="S96" s="266"/>
      <c r="T96" s="267"/>
      <c r="AT96" s="268" t="s">
        <v>144</v>
      </c>
      <c r="AU96" s="268" t="s">
        <v>23</v>
      </c>
      <c r="AV96" s="13" t="s">
        <v>140</v>
      </c>
      <c r="AW96" s="13" t="s">
        <v>41</v>
      </c>
      <c r="AX96" s="13" t="s">
        <v>86</v>
      </c>
      <c r="AY96" s="268" t="s">
        <v>133</v>
      </c>
    </row>
    <row r="97" s="1" customFormat="1" ht="25.5" customHeight="1">
      <c r="B97" s="46"/>
      <c r="C97" s="222" t="s">
        <v>163</v>
      </c>
      <c r="D97" s="222" t="s">
        <v>135</v>
      </c>
      <c r="E97" s="223" t="s">
        <v>476</v>
      </c>
      <c r="F97" s="224" t="s">
        <v>477</v>
      </c>
      <c r="G97" s="225" t="s">
        <v>159</v>
      </c>
      <c r="H97" s="226">
        <v>5.25</v>
      </c>
      <c r="I97" s="227"/>
      <c r="J97" s="228">
        <f>ROUND(I97*H97,2)</f>
        <v>0</v>
      </c>
      <c r="K97" s="224" t="s">
        <v>172</v>
      </c>
      <c r="L97" s="72"/>
      <c r="M97" s="229" t="s">
        <v>34</v>
      </c>
      <c r="N97" s="230" t="s">
        <v>49</v>
      </c>
      <c r="O97" s="47"/>
      <c r="P97" s="231">
        <f>O97*H97</f>
        <v>0</v>
      </c>
      <c r="Q97" s="231">
        <v>0</v>
      </c>
      <c r="R97" s="231">
        <f>Q97*H97</f>
        <v>0</v>
      </c>
      <c r="S97" s="231">
        <v>0</v>
      </c>
      <c r="T97" s="232">
        <f>S97*H97</f>
        <v>0</v>
      </c>
      <c r="AR97" s="23" t="s">
        <v>140</v>
      </c>
      <c r="AT97" s="23" t="s">
        <v>135</v>
      </c>
      <c r="AU97" s="23" t="s">
        <v>23</v>
      </c>
      <c r="AY97" s="23" t="s">
        <v>133</v>
      </c>
      <c r="BE97" s="233">
        <f>IF(N97="základní",J97,0)</f>
        <v>0</v>
      </c>
      <c r="BF97" s="233">
        <f>IF(N97="snížená",J97,0)</f>
        <v>0</v>
      </c>
      <c r="BG97" s="233">
        <f>IF(N97="zákl. přenesená",J97,0)</f>
        <v>0</v>
      </c>
      <c r="BH97" s="233">
        <f>IF(N97="sníž. přenesená",J97,0)</f>
        <v>0</v>
      </c>
      <c r="BI97" s="233">
        <f>IF(N97="nulová",J97,0)</f>
        <v>0</v>
      </c>
      <c r="BJ97" s="23" t="s">
        <v>86</v>
      </c>
      <c r="BK97" s="233">
        <f>ROUND(I97*H97,2)</f>
        <v>0</v>
      </c>
      <c r="BL97" s="23" t="s">
        <v>140</v>
      </c>
      <c r="BM97" s="23" t="s">
        <v>478</v>
      </c>
    </row>
    <row r="98" s="1" customFormat="1">
      <c r="B98" s="46"/>
      <c r="C98" s="74"/>
      <c r="D98" s="234" t="s">
        <v>142</v>
      </c>
      <c r="E98" s="74"/>
      <c r="F98" s="235" t="s">
        <v>479</v>
      </c>
      <c r="G98" s="74"/>
      <c r="H98" s="74"/>
      <c r="I98" s="192"/>
      <c r="J98" s="74"/>
      <c r="K98" s="74"/>
      <c r="L98" s="72"/>
      <c r="M98" s="236"/>
      <c r="N98" s="47"/>
      <c r="O98" s="47"/>
      <c r="P98" s="47"/>
      <c r="Q98" s="47"/>
      <c r="R98" s="47"/>
      <c r="S98" s="47"/>
      <c r="T98" s="95"/>
      <c r="AT98" s="23" t="s">
        <v>142</v>
      </c>
      <c r="AU98" s="23" t="s">
        <v>23</v>
      </c>
    </row>
    <row r="99" s="11" customFormat="1">
      <c r="B99" s="237"/>
      <c r="C99" s="238"/>
      <c r="D99" s="234" t="s">
        <v>144</v>
      </c>
      <c r="E99" s="239" t="s">
        <v>34</v>
      </c>
      <c r="F99" s="240" t="s">
        <v>480</v>
      </c>
      <c r="G99" s="238"/>
      <c r="H99" s="239" t="s">
        <v>34</v>
      </c>
      <c r="I99" s="241"/>
      <c r="J99" s="238"/>
      <c r="K99" s="238"/>
      <c r="L99" s="242"/>
      <c r="M99" s="243"/>
      <c r="N99" s="244"/>
      <c r="O99" s="244"/>
      <c r="P99" s="244"/>
      <c r="Q99" s="244"/>
      <c r="R99" s="244"/>
      <c r="S99" s="244"/>
      <c r="T99" s="245"/>
      <c r="AT99" s="246" t="s">
        <v>144</v>
      </c>
      <c r="AU99" s="246" t="s">
        <v>23</v>
      </c>
      <c r="AV99" s="11" t="s">
        <v>86</v>
      </c>
      <c r="AW99" s="11" t="s">
        <v>41</v>
      </c>
      <c r="AX99" s="11" t="s">
        <v>78</v>
      </c>
      <c r="AY99" s="246" t="s">
        <v>133</v>
      </c>
    </row>
    <row r="100" s="12" customFormat="1">
      <c r="B100" s="247"/>
      <c r="C100" s="248"/>
      <c r="D100" s="234" t="s">
        <v>144</v>
      </c>
      <c r="E100" s="249" t="s">
        <v>34</v>
      </c>
      <c r="F100" s="250" t="s">
        <v>481</v>
      </c>
      <c r="G100" s="248"/>
      <c r="H100" s="251">
        <v>5.25</v>
      </c>
      <c r="I100" s="252"/>
      <c r="J100" s="248"/>
      <c r="K100" s="248"/>
      <c r="L100" s="253"/>
      <c r="M100" s="254"/>
      <c r="N100" s="255"/>
      <c r="O100" s="255"/>
      <c r="P100" s="255"/>
      <c r="Q100" s="255"/>
      <c r="R100" s="255"/>
      <c r="S100" s="255"/>
      <c r="T100" s="256"/>
      <c r="AT100" s="257" t="s">
        <v>144</v>
      </c>
      <c r="AU100" s="257" t="s">
        <v>23</v>
      </c>
      <c r="AV100" s="12" t="s">
        <v>23</v>
      </c>
      <c r="AW100" s="12" t="s">
        <v>41</v>
      </c>
      <c r="AX100" s="12" t="s">
        <v>78</v>
      </c>
      <c r="AY100" s="257" t="s">
        <v>133</v>
      </c>
    </row>
    <row r="101" s="13" customFormat="1">
      <c r="B101" s="258"/>
      <c r="C101" s="259"/>
      <c r="D101" s="234" t="s">
        <v>144</v>
      </c>
      <c r="E101" s="260" t="s">
        <v>34</v>
      </c>
      <c r="F101" s="261" t="s">
        <v>156</v>
      </c>
      <c r="G101" s="259"/>
      <c r="H101" s="262">
        <v>5.25</v>
      </c>
      <c r="I101" s="263"/>
      <c r="J101" s="259"/>
      <c r="K101" s="259"/>
      <c r="L101" s="264"/>
      <c r="M101" s="265"/>
      <c r="N101" s="266"/>
      <c r="O101" s="266"/>
      <c r="P101" s="266"/>
      <c r="Q101" s="266"/>
      <c r="R101" s="266"/>
      <c r="S101" s="266"/>
      <c r="T101" s="267"/>
      <c r="AT101" s="268" t="s">
        <v>144</v>
      </c>
      <c r="AU101" s="268" t="s">
        <v>23</v>
      </c>
      <c r="AV101" s="13" t="s">
        <v>140</v>
      </c>
      <c r="AW101" s="13" t="s">
        <v>41</v>
      </c>
      <c r="AX101" s="13" t="s">
        <v>86</v>
      </c>
      <c r="AY101" s="268" t="s">
        <v>133</v>
      </c>
    </row>
    <row r="102" s="1" customFormat="1" ht="38.25" customHeight="1">
      <c r="B102" s="46"/>
      <c r="C102" s="222" t="s">
        <v>169</v>
      </c>
      <c r="D102" s="222" t="s">
        <v>135</v>
      </c>
      <c r="E102" s="223" t="s">
        <v>482</v>
      </c>
      <c r="F102" s="224" t="s">
        <v>483</v>
      </c>
      <c r="G102" s="225" t="s">
        <v>159</v>
      </c>
      <c r="H102" s="226">
        <v>2.5</v>
      </c>
      <c r="I102" s="227"/>
      <c r="J102" s="228">
        <f>ROUND(I102*H102,2)</f>
        <v>0</v>
      </c>
      <c r="K102" s="224" t="s">
        <v>172</v>
      </c>
      <c r="L102" s="72"/>
      <c r="M102" s="229" t="s">
        <v>34</v>
      </c>
      <c r="N102" s="230" t="s">
        <v>49</v>
      </c>
      <c r="O102" s="47"/>
      <c r="P102" s="231">
        <f>O102*H102</f>
        <v>0</v>
      </c>
      <c r="Q102" s="231">
        <v>0</v>
      </c>
      <c r="R102" s="231">
        <f>Q102*H102</f>
        <v>0</v>
      </c>
      <c r="S102" s="231">
        <v>0</v>
      </c>
      <c r="T102" s="232">
        <f>S102*H102</f>
        <v>0</v>
      </c>
      <c r="AR102" s="23" t="s">
        <v>140</v>
      </c>
      <c r="AT102" s="23" t="s">
        <v>135</v>
      </c>
      <c r="AU102" s="23" t="s">
        <v>23</v>
      </c>
      <c r="AY102" s="23" t="s">
        <v>133</v>
      </c>
      <c r="BE102" s="233">
        <f>IF(N102="základní",J102,0)</f>
        <v>0</v>
      </c>
      <c r="BF102" s="233">
        <f>IF(N102="snížená",J102,0)</f>
        <v>0</v>
      </c>
      <c r="BG102" s="233">
        <f>IF(N102="zákl. přenesená",J102,0)</f>
        <v>0</v>
      </c>
      <c r="BH102" s="233">
        <f>IF(N102="sníž. přenesená",J102,0)</f>
        <v>0</v>
      </c>
      <c r="BI102" s="233">
        <f>IF(N102="nulová",J102,0)</f>
        <v>0</v>
      </c>
      <c r="BJ102" s="23" t="s">
        <v>86</v>
      </c>
      <c r="BK102" s="233">
        <f>ROUND(I102*H102,2)</f>
        <v>0</v>
      </c>
      <c r="BL102" s="23" t="s">
        <v>140</v>
      </c>
      <c r="BM102" s="23" t="s">
        <v>484</v>
      </c>
    </row>
    <row r="103" s="1" customFormat="1">
      <c r="B103" s="46"/>
      <c r="C103" s="74"/>
      <c r="D103" s="234" t="s">
        <v>142</v>
      </c>
      <c r="E103" s="74"/>
      <c r="F103" s="235" t="s">
        <v>485</v>
      </c>
      <c r="G103" s="74"/>
      <c r="H103" s="74"/>
      <c r="I103" s="192"/>
      <c r="J103" s="74"/>
      <c r="K103" s="74"/>
      <c r="L103" s="72"/>
      <c r="M103" s="236"/>
      <c r="N103" s="47"/>
      <c r="O103" s="47"/>
      <c r="P103" s="47"/>
      <c r="Q103" s="47"/>
      <c r="R103" s="47"/>
      <c r="S103" s="47"/>
      <c r="T103" s="95"/>
      <c r="AT103" s="23" t="s">
        <v>142</v>
      </c>
      <c r="AU103" s="23" t="s">
        <v>23</v>
      </c>
    </row>
    <row r="104" s="11" customFormat="1">
      <c r="B104" s="237"/>
      <c r="C104" s="238"/>
      <c r="D104" s="234" t="s">
        <v>144</v>
      </c>
      <c r="E104" s="239" t="s">
        <v>34</v>
      </c>
      <c r="F104" s="240" t="s">
        <v>486</v>
      </c>
      <c r="G104" s="238"/>
      <c r="H104" s="239" t="s">
        <v>34</v>
      </c>
      <c r="I104" s="241"/>
      <c r="J104" s="238"/>
      <c r="K104" s="238"/>
      <c r="L104" s="242"/>
      <c r="M104" s="243"/>
      <c r="N104" s="244"/>
      <c r="O104" s="244"/>
      <c r="P104" s="244"/>
      <c r="Q104" s="244"/>
      <c r="R104" s="244"/>
      <c r="S104" s="244"/>
      <c r="T104" s="245"/>
      <c r="AT104" s="246" t="s">
        <v>144</v>
      </c>
      <c r="AU104" s="246" t="s">
        <v>23</v>
      </c>
      <c r="AV104" s="11" t="s">
        <v>86</v>
      </c>
      <c r="AW104" s="11" t="s">
        <v>41</v>
      </c>
      <c r="AX104" s="11" t="s">
        <v>78</v>
      </c>
      <c r="AY104" s="246" t="s">
        <v>133</v>
      </c>
    </row>
    <row r="105" s="12" customFormat="1">
      <c r="B105" s="247"/>
      <c r="C105" s="248"/>
      <c r="D105" s="234" t="s">
        <v>144</v>
      </c>
      <c r="E105" s="249" t="s">
        <v>34</v>
      </c>
      <c r="F105" s="250" t="s">
        <v>475</v>
      </c>
      <c r="G105" s="248"/>
      <c r="H105" s="251">
        <v>2.5</v>
      </c>
      <c r="I105" s="252"/>
      <c r="J105" s="248"/>
      <c r="K105" s="248"/>
      <c r="L105" s="253"/>
      <c r="M105" s="254"/>
      <c r="N105" s="255"/>
      <c r="O105" s="255"/>
      <c r="P105" s="255"/>
      <c r="Q105" s="255"/>
      <c r="R105" s="255"/>
      <c r="S105" s="255"/>
      <c r="T105" s="256"/>
      <c r="AT105" s="257" t="s">
        <v>144</v>
      </c>
      <c r="AU105" s="257" t="s">
        <v>23</v>
      </c>
      <c r="AV105" s="12" t="s">
        <v>23</v>
      </c>
      <c r="AW105" s="12" t="s">
        <v>41</v>
      </c>
      <c r="AX105" s="12" t="s">
        <v>78</v>
      </c>
      <c r="AY105" s="257" t="s">
        <v>133</v>
      </c>
    </row>
    <row r="106" s="13" customFormat="1">
      <c r="B106" s="258"/>
      <c r="C106" s="259"/>
      <c r="D106" s="234" t="s">
        <v>144</v>
      </c>
      <c r="E106" s="260" t="s">
        <v>34</v>
      </c>
      <c r="F106" s="261" t="s">
        <v>156</v>
      </c>
      <c r="G106" s="259"/>
      <c r="H106" s="262">
        <v>2.5</v>
      </c>
      <c r="I106" s="263"/>
      <c r="J106" s="259"/>
      <c r="K106" s="259"/>
      <c r="L106" s="264"/>
      <c r="M106" s="265"/>
      <c r="N106" s="266"/>
      <c r="O106" s="266"/>
      <c r="P106" s="266"/>
      <c r="Q106" s="266"/>
      <c r="R106" s="266"/>
      <c r="S106" s="266"/>
      <c r="T106" s="267"/>
      <c r="AT106" s="268" t="s">
        <v>144</v>
      </c>
      <c r="AU106" s="268" t="s">
        <v>23</v>
      </c>
      <c r="AV106" s="13" t="s">
        <v>140</v>
      </c>
      <c r="AW106" s="13" t="s">
        <v>41</v>
      </c>
      <c r="AX106" s="13" t="s">
        <v>86</v>
      </c>
      <c r="AY106" s="268" t="s">
        <v>133</v>
      </c>
    </row>
    <row r="107" s="1" customFormat="1" ht="16.5" customHeight="1">
      <c r="B107" s="46"/>
      <c r="C107" s="269" t="s">
        <v>175</v>
      </c>
      <c r="D107" s="269" t="s">
        <v>259</v>
      </c>
      <c r="E107" s="270" t="s">
        <v>487</v>
      </c>
      <c r="F107" s="271" t="s">
        <v>488</v>
      </c>
      <c r="G107" s="272" t="s">
        <v>226</v>
      </c>
      <c r="H107" s="273">
        <v>5.0629999999999997</v>
      </c>
      <c r="I107" s="274"/>
      <c r="J107" s="275">
        <f>ROUND(I107*H107,2)</f>
        <v>0</v>
      </c>
      <c r="K107" s="271" t="s">
        <v>172</v>
      </c>
      <c r="L107" s="276"/>
      <c r="M107" s="277" t="s">
        <v>34</v>
      </c>
      <c r="N107" s="278" t="s">
        <v>49</v>
      </c>
      <c r="O107" s="47"/>
      <c r="P107" s="231">
        <f>O107*H107</f>
        <v>0</v>
      </c>
      <c r="Q107" s="231">
        <v>1</v>
      </c>
      <c r="R107" s="231">
        <f>Q107*H107</f>
        <v>5.0629999999999997</v>
      </c>
      <c r="S107" s="231">
        <v>0</v>
      </c>
      <c r="T107" s="232">
        <f>S107*H107</f>
        <v>0</v>
      </c>
      <c r="AR107" s="23" t="s">
        <v>183</v>
      </c>
      <c r="AT107" s="23" t="s">
        <v>259</v>
      </c>
      <c r="AU107" s="23" t="s">
        <v>23</v>
      </c>
      <c r="AY107" s="23" t="s">
        <v>133</v>
      </c>
      <c r="BE107" s="233">
        <f>IF(N107="základní",J107,0)</f>
        <v>0</v>
      </c>
      <c r="BF107" s="233">
        <f>IF(N107="snížená",J107,0)</f>
        <v>0</v>
      </c>
      <c r="BG107" s="233">
        <f>IF(N107="zákl. přenesená",J107,0)</f>
        <v>0</v>
      </c>
      <c r="BH107" s="233">
        <f>IF(N107="sníž. přenesená",J107,0)</f>
        <v>0</v>
      </c>
      <c r="BI107" s="233">
        <f>IF(N107="nulová",J107,0)</f>
        <v>0</v>
      </c>
      <c r="BJ107" s="23" t="s">
        <v>86</v>
      </c>
      <c r="BK107" s="233">
        <f>ROUND(I107*H107,2)</f>
        <v>0</v>
      </c>
      <c r="BL107" s="23" t="s">
        <v>140</v>
      </c>
      <c r="BM107" s="23" t="s">
        <v>489</v>
      </c>
    </row>
    <row r="108" s="12" customFormat="1">
      <c r="B108" s="247"/>
      <c r="C108" s="248"/>
      <c r="D108" s="234" t="s">
        <v>144</v>
      </c>
      <c r="E108" s="249" t="s">
        <v>34</v>
      </c>
      <c r="F108" s="250" t="s">
        <v>490</v>
      </c>
      <c r="G108" s="248"/>
      <c r="H108" s="251">
        <v>5.0629999999999997</v>
      </c>
      <c r="I108" s="252"/>
      <c r="J108" s="248"/>
      <c r="K108" s="248"/>
      <c r="L108" s="253"/>
      <c r="M108" s="254"/>
      <c r="N108" s="255"/>
      <c r="O108" s="255"/>
      <c r="P108" s="255"/>
      <c r="Q108" s="255"/>
      <c r="R108" s="255"/>
      <c r="S108" s="255"/>
      <c r="T108" s="256"/>
      <c r="AT108" s="257" t="s">
        <v>144</v>
      </c>
      <c r="AU108" s="257" t="s">
        <v>23</v>
      </c>
      <c r="AV108" s="12" t="s">
        <v>23</v>
      </c>
      <c r="AW108" s="12" t="s">
        <v>41</v>
      </c>
      <c r="AX108" s="12" t="s">
        <v>78</v>
      </c>
      <c r="AY108" s="257" t="s">
        <v>133</v>
      </c>
    </row>
    <row r="109" s="13" customFormat="1">
      <c r="B109" s="258"/>
      <c r="C109" s="259"/>
      <c r="D109" s="234" t="s">
        <v>144</v>
      </c>
      <c r="E109" s="260" t="s">
        <v>34</v>
      </c>
      <c r="F109" s="261" t="s">
        <v>156</v>
      </c>
      <c r="G109" s="259"/>
      <c r="H109" s="262">
        <v>5.0629999999999997</v>
      </c>
      <c r="I109" s="263"/>
      <c r="J109" s="259"/>
      <c r="K109" s="259"/>
      <c r="L109" s="264"/>
      <c r="M109" s="265"/>
      <c r="N109" s="266"/>
      <c r="O109" s="266"/>
      <c r="P109" s="266"/>
      <c r="Q109" s="266"/>
      <c r="R109" s="266"/>
      <c r="S109" s="266"/>
      <c r="T109" s="267"/>
      <c r="AT109" s="268" t="s">
        <v>144</v>
      </c>
      <c r="AU109" s="268" t="s">
        <v>23</v>
      </c>
      <c r="AV109" s="13" t="s">
        <v>140</v>
      </c>
      <c r="AW109" s="13" t="s">
        <v>41</v>
      </c>
      <c r="AX109" s="13" t="s">
        <v>86</v>
      </c>
      <c r="AY109" s="268" t="s">
        <v>133</v>
      </c>
    </row>
    <row r="110" s="10" customFormat="1" ht="29.88" customHeight="1">
      <c r="B110" s="206"/>
      <c r="C110" s="207"/>
      <c r="D110" s="208" t="s">
        <v>77</v>
      </c>
      <c r="E110" s="220" t="s">
        <v>183</v>
      </c>
      <c r="F110" s="220" t="s">
        <v>491</v>
      </c>
      <c r="G110" s="207"/>
      <c r="H110" s="207"/>
      <c r="I110" s="210"/>
      <c r="J110" s="221">
        <f>BK110</f>
        <v>0</v>
      </c>
      <c r="K110" s="207"/>
      <c r="L110" s="212"/>
      <c r="M110" s="213"/>
      <c r="N110" s="214"/>
      <c r="O110" s="214"/>
      <c r="P110" s="215">
        <f>SUM(P111:P117)</f>
        <v>0</v>
      </c>
      <c r="Q110" s="214"/>
      <c r="R110" s="215">
        <f>SUM(R111:R117)</f>
        <v>0.010500000000000001</v>
      </c>
      <c r="S110" s="214"/>
      <c r="T110" s="216">
        <f>SUM(T111:T117)</f>
        <v>0</v>
      </c>
      <c r="AR110" s="217" t="s">
        <v>86</v>
      </c>
      <c r="AT110" s="218" t="s">
        <v>77</v>
      </c>
      <c r="AU110" s="218" t="s">
        <v>86</v>
      </c>
      <c r="AY110" s="217" t="s">
        <v>133</v>
      </c>
      <c r="BK110" s="219">
        <f>SUM(BK111:BK117)</f>
        <v>0</v>
      </c>
    </row>
    <row r="111" s="1" customFormat="1" ht="25.5" customHeight="1">
      <c r="B111" s="46"/>
      <c r="C111" s="222" t="s">
        <v>183</v>
      </c>
      <c r="D111" s="222" t="s">
        <v>135</v>
      </c>
      <c r="E111" s="223" t="s">
        <v>492</v>
      </c>
      <c r="F111" s="224" t="s">
        <v>493</v>
      </c>
      <c r="G111" s="225" t="s">
        <v>154</v>
      </c>
      <c r="H111" s="226">
        <v>25</v>
      </c>
      <c r="I111" s="227"/>
      <c r="J111" s="228">
        <f>ROUND(I111*H111,2)</f>
        <v>0</v>
      </c>
      <c r="K111" s="224" t="s">
        <v>172</v>
      </c>
      <c r="L111" s="72"/>
      <c r="M111" s="229" t="s">
        <v>34</v>
      </c>
      <c r="N111" s="230" t="s">
        <v>49</v>
      </c>
      <c r="O111" s="47"/>
      <c r="P111" s="231">
        <f>O111*H111</f>
        <v>0</v>
      </c>
      <c r="Q111" s="231">
        <v>0.00016000000000000001</v>
      </c>
      <c r="R111" s="231">
        <f>Q111*H111</f>
        <v>0.0040000000000000001</v>
      </c>
      <c r="S111" s="231">
        <v>0</v>
      </c>
      <c r="T111" s="232">
        <f>S111*H111</f>
        <v>0</v>
      </c>
      <c r="AR111" s="23" t="s">
        <v>140</v>
      </c>
      <c r="AT111" s="23" t="s">
        <v>135</v>
      </c>
      <c r="AU111" s="23" t="s">
        <v>23</v>
      </c>
      <c r="AY111" s="23" t="s">
        <v>133</v>
      </c>
      <c r="BE111" s="233">
        <f>IF(N111="základní",J111,0)</f>
        <v>0</v>
      </c>
      <c r="BF111" s="233">
        <f>IF(N111="snížená",J111,0)</f>
        <v>0</v>
      </c>
      <c r="BG111" s="233">
        <f>IF(N111="zákl. přenesená",J111,0)</f>
        <v>0</v>
      </c>
      <c r="BH111" s="233">
        <f>IF(N111="sníž. přenesená",J111,0)</f>
        <v>0</v>
      </c>
      <c r="BI111" s="233">
        <f>IF(N111="nulová",J111,0)</f>
        <v>0</v>
      </c>
      <c r="BJ111" s="23" t="s">
        <v>86</v>
      </c>
      <c r="BK111" s="233">
        <f>ROUND(I111*H111,2)</f>
        <v>0</v>
      </c>
      <c r="BL111" s="23" t="s">
        <v>140</v>
      </c>
      <c r="BM111" s="23" t="s">
        <v>494</v>
      </c>
    </row>
    <row r="112" s="1" customFormat="1">
      <c r="B112" s="46"/>
      <c r="C112" s="74"/>
      <c r="D112" s="234" t="s">
        <v>142</v>
      </c>
      <c r="E112" s="74"/>
      <c r="F112" s="235" t="s">
        <v>495</v>
      </c>
      <c r="G112" s="74"/>
      <c r="H112" s="74"/>
      <c r="I112" s="192"/>
      <c r="J112" s="74"/>
      <c r="K112" s="74"/>
      <c r="L112" s="72"/>
      <c r="M112" s="236"/>
      <c r="N112" s="47"/>
      <c r="O112" s="47"/>
      <c r="P112" s="47"/>
      <c r="Q112" s="47"/>
      <c r="R112" s="47"/>
      <c r="S112" s="47"/>
      <c r="T112" s="95"/>
      <c r="AT112" s="23" t="s">
        <v>142</v>
      </c>
      <c r="AU112" s="23" t="s">
        <v>23</v>
      </c>
    </row>
    <row r="113" s="1" customFormat="1" ht="16.5" customHeight="1">
      <c r="B113" s="46"/>
      <c r="C113" s="222" t="s">
        <v>146</v>
      </c>
      <c r="D113" s="222" t="s">
        <v>135</v>
      </c>
      <c r="E113" s="223" t="s">
        <v>496</v>
      </c>
      <c r="F113" s="224" t="s">
        <v>497</v>
      </c>
      <c r="G113" s="225" t="s">
        <v>357</v>
      </c>
      <c r="H113" s="226">
        <v>25</v>
      </c>
      <c r="I113" s="227"/>
      <c r="J113" s="228">
        <f>ROUND(I113*H113,2)</f>
        <v>0</v>
      </c>
      <c r="K113" s="224" t="s">
        <v>172</v>
      </c>
      <c r="L113" s="72"/>
      <c r="M113" s="229" t="s">
        <v>34</v>
      </c>
      <c r="N113" s="230" t="s">
        <v>49</v>
      </c>
      <c r="O113" s="47"/>
      <c r="P113" s="231">
        <f>O113*H113</f>
        <v>0</v>
      </c>
      <c r="Q113" s="231">
        <v>0.00019000000000000001</v>
      </c>
      <c r="R113" s="231">
        <f>Q113*H113</f>
        <v>0.0047499999999999999</v>
      </c>
      <c r="S113" s="231">
        <v>0</v>
      </c>
      <c r="T113" s="232">
        <f>S113*H113</f>
        <v>0</v>
      </c>
      <c r="AR113" s="23" t="s">
        <v>140</v>
      </c>
      <c r="AT113" s="23" t="s">
        <v>135</v>
      </c>
      <c r="AU113" s="23" t="s">
        <v>23</v>
      </c>
      <c r="AY113" s="23" t="s">
        <v>133</v>
      </c>
      <c r="BE113" s="233">
        <f>IF(N113="základní",J113,0)</f>
        <v>0</v>
      </c>
      <c r="BF113" s="233">
        <f>IF(N113="snížená",J113,0)</f>
        <v>0</v>
      </c>
      <c r="BG113" s="233">
        <f>IF(N113="zákl. přenesená",J113,0)</f>
        <v>0</v>
      </c>
      <c r="BH113" s="233">
        <f>IF(N113="sníž. přenesená",J113,0)</f>
        <v>0</v>
      </c>
      <c r="BI113" s="233">
        <f>IF(N113="nulová",J113,0)</f>
        <v>0</v>
      </c>
      <c r="BJ113" s="23" t="s">
        <v>86</v>
      </c>
      <c r="BK113" s="233">
        <f>ROUND(I113*H113,2)</f>
        <v>0</v>
      </c>
      <c r="BL113" s="23" t="s">
        <v>140</v>
      </c>
      <c r="BM113" s="23" t="s">
        <v>498</v>
      </c>
    </row>
    <row r="114" s="11" customFormat="1">
      <c r="B114" s="237"/>
      <c r="C114" s="238"/>
      <c r="D114" s="234" t="s">
        <v>144</v>
      </c>
      <c r="E114" s="239" t="s">
        <v>34</v>
      </c>
      <c r="F114" s="240" t="s">
        <v>499</v>
      </c>
      <c r="G114" s="238"/>
      <c r="H114" s="239" t="s">
        <v>34</v>
      </c>
      <c r="I114" s="241"/>
      <c r="J114" s="238"/>
      <c r="K114" s="238"/>
      <c r="L114" s="242"/>
      <c r="M114" s="243"/>
      <c r="N114" s="244"/>
      <c r="O114" s="244"/>
      <c r="P114" s="244"/>
      <c r="Q114" s="244"/>
      <c r="R114" s="244"/>
      <c r="S114" s="244"/>
      <c r="T114" s="245"/>
      <c r="AT114" s="246" t="s">
        <v>144</v>
      </c>
      <c r="AU114" s="246" t="s">
        <v>23</v>
      </c>
      <c r="AV114" s="11" t="s">
        <v>86</v>
      </c>
      <c r="AW114" s="11" t="s">
        <v>41</v>
      </c>
      <c r="AX114" s="11" t="s">
        <v>78</v>
      </c>
      <c r="AY114" s="246" t="s">
        <v>133</v>
      </c>
    </row>
    <row r="115" s="12" customFormat="1">
      <c r="B115" s="247"/>
      <c r="C115" s="248"/>
      <c r="D115" s="234" t="s">
        <v>144</v>
      </c>
      <c r="E115" s="249" t="s">
        <v>34</v>
      </c>
      <c r="F115" s="250" t="s">
        <v>280</v>
      </c>
      <c r="G115" s="248"/>
      <c r="H115" s="251">
        <v>25</v>
      </c>
      <c r="I115" s="252"/>
      <c r="J115" s="248"/>
      <c r="K115" s="248"/>
      <c r="L115" s="253"/>
      <c r="M115" s="254"/>
      <c r="N115" s="255"/>
      <c r="O115" s="255"/>
      <c r="P115" s="255"/>
      <c r="Q115" s="255"/>
      <c r="R115" s="255"/>
      <c r="S115" s="255"/>
      <c r="T115" s="256"/>
      <c r="AT115" s="257" t="s">
        <v>144</v>
      </c>
      <c r="AU115" s="257" t="s">
        <v>23</v>
      </c>
      <c r="AV115" s="12" t="s">
        <v>23</v>
      </c>
      <c r="AW115" s="12" t="s">
        <v>41</v>
      </c>
      <c r="AX115" s="12" t="s">
        <v>78</v>
      </c>
      <c r="AY115" s="257" t="s">
        <v>133</v>
      </c>
    </row>
    <row r="116" s="13" customFormat="1">
      <c r="B116" s="258"/>
      <c r="C116" s="259"/>
      <c r="D116" s="234" t="s">
        <v>144</v>
      </c>
      <c r="E116" s="260" t="s">
        <v>34</v>
      </c>
      <c r="F116" s="261" t="s">
        <v>156</v>
      </c>
      <c r="G116" s="259"/>
      <c r="H116" s="262">
        <v>25</v>
      </c>
      <c r="I116" s="263"/>
      <c r="J116" s="259"/>
      <c r="K116" s="259"/>
      <c r="L116" s="264"/>
      <c r="M116" s="265"/>
      <c r="N116" s="266"/>
      <c r="O116" s="266"/>
      <c r="P116" s="266"/>
      <c r="Q116" s="266"/>
      <c r="R116" s="266"/>
      <c r="S116" s="266"/>
      <c r="T116" s="267"/>
      <c r="AT116" s="268" t="s">
        <v>144</v>
      </c>
      <c r="AU116" s="268" t="s">
        <v>23</v>
      </c>
      <c r="AV116" s="13" t="s">
        <v>140</v>
      </c>
      <c r="AW116" s="13" t="s">
        <v>41</v>
      </c>
      <c r="AX116" s="13" t="s">
        <v>86</v>
      </c>
      <c r="AY116" s="268" t="s">
        <v>133</v>
      </c>
    </row>
    <row r="117" s="1" customFormat="1" ht="16.5" customHeight="1">
      <c r="B117" s="46"/>
      <c r="C117" s="222" t="s">
        <v>195</v>
      </c>
      <c r="D117" s="222" t="s">
        <v>135</v>
      </c>
      <c r="E117" s="223" t="s">
        <v>500</v>
      </c>
      <c r="F117" s="224" t="s">
        <v>501</v>
      </c>
      <c r="G117" s="225" t="s">
        <v>357</v>
      </c>
      <c r="H117" s="226">
        <v>25</v>
      </c>
      <c r="I117" s="227"/>
      <c r="J117" s="228">
        <f>ROUND(I117*H117,2)</f>
        <v>0</v>
      </c>
      <c r="K117" s="224" t="s">
        <v>172</v>
      </c>
      <c r="L117" s="72"/>
      <c r="M117" s="229" t="s">
        <v>34</v>
      </c>
      <c r="N117" s="230" t="s">
        <v>49</v>
      </c>
      <c r="O117" s="47"/>
      <c r="P117" s="231">
        <f>O117*H117</f>
        <v>0</v>
      </c>
      <c r="Q117" s="231">
        <v>6.9999999999999994E-05</v>
      </c>
      <c r="R117" s="231">
        <f>Q117*H117</f>
        <v>0.0017499999999999998</v>
      </c>
      <c r="S117" s="231">
        <v>0</v>
      </c>
      <c r="T117" s="232">
        <f>S117*H117</f>
        <v>0</v>
      </c>
      <c r="AR117" s="23" t="s">
        <v>140</v>
      </c>
      <c r="AT117" s="23" t="s">
        <v>135</v>
      </c>
      <c r="AU117" s="23" t="s">
        <v>23</v>
      </c>
      <c r="AY117" s="23" t="s">
        <v>133</v>
      </c>
      <c r="BE117" s="233">
        <f>IF(N117="základní",J117,0)</f>
        <v>0</v>
      </c>
      <c r="BF117" s="233">
        <f>IF(N117="snížená",J117,0)</f>
        <v>0</v>
      </c>
      <c r="BG117" s="233">
        <f>IF(N117="zákl. přenesená",J117,0)</f>
        <v>0</v>
      </c>
      <c r="BH117" s="233">
        <f>IF(N117="sníž. přenesená",J117,0)</f>
        <v>0</v>
      </c>
      <c r="BI117" s="233">
        <f>IF(N117="nulová",J117,0)</f>
        <v>0</v>
      </c>
      <c r="BJ117" s="23" t="s">
        <v>86</v>
      </c>
      <c r="BK117" s="233">
        <f>ROUND(I117*H117,2)</f>
        <v>0</v>
      </c>
      <c r="BL117" s="23" t="s">
        <v>140</v>
      </c>
      <c r="BM117" s="23" t="s">
        <v>502</v>
      </c>
    </row>
    <row r="118" s="10" customFormat="1" ht="37.44" customHeight="1">
      <c r="B118" s="206"/>
      <c r="C118" s="207"/>
      <c r="D118" s="208" t="s">
        <v>77</v>
      </c>
      <c r="E118" s="209" t="s">
        <v>503</v>
      </c>
      <c r="F118" s="209" t="s">
        <v>504</v>
      </c>
      <c r="G118" s="207"/>
      <c r="H118" s="207"/>
      <c r="I118" s="210"/>
      <c r="J118" s="211">
        <f>BK118</f>
        <v>0</v>
      </c>
      <c r="K118" s="207"/>
      <c r="L118" s="212"/>
      <c r="M118" s="213"/>
      <c r="N118" s="214"/>
      <c r="O118" s="214"/>
      <c r="P118" s="215">
        <f>P119</f>
        <v>0</v>
      </c>
      <c r="Q118" s="214"/>
      <c r="R118" s="215">
        <f>R119</f>
        <v>0.17824999999999999</v>
      </c>
      <c r="S118" s="214"/>
      <c r="T118" s="216">
        <f>T119</f>
        <v>0</v>
      </c>
      <c r="AR118" s="217" t="s">
        <v>23</v>
      </c>
      <c r="AT118" s="218" t="s">
        <v>77</v>
      </c>
      <c r="AU118" s="218" t="s">
        <v>78</v>
      </c>
      <c r="AY118" s="217" t="s">
        <v>133</v>
      </c>
      <c r="BK118" s="219">
        <f>BK119</f>
        <v>0</v>
      </c>
    </row>
    <row r="119" s="10" customFormat="1" ht="19.92" customHeight="1">
      <c r="B119" s="206"/>
      <c r="C119" s="207"/>
      <c r="D119" s="208" t="s">
        <v>77</v>
      </c>
      <c r="E119" s="220" t="s">
        <v>505</v>
      </c>
      <c r="F119" s="220" t="s">
        <v>506</v>
      </c>
      <c r="G119" s="207"/>
      <c r="H119" s="207"/>
      <c r="I119" s="210"/>
      <c r="J119" s="221">
        <f>BK119</f>
        <v>0</v>
      </c>
      <c r="K119" s="207"/>
      <c r="L119" s="212"/>
      <c r="M119" s="213"/>
      <c r="N119" s="214"/>
      <c r="O119" s="214"/>
      <c r="P119" s="215">
        <f>SUM(P120:P134)</f>
        <v>0</v>
      </c>
      <c r="Q119" s="214"/>
      <c r="R119" s="215">
        <f>SUM(R120:R134)</f>
        <v>0.17824999999999999</v>
      </c>
      <c r="S119" s="214"/>
      <c r="T119" s="216">
        <f>SUM(T120:T134)</f>
        <v>0</v>
      </c>
      <c r="AR119" s="217" t="s">
        <v>23</v>
      </c>
      <c r="AT119" s="218" t="s">
        <v>77</v>
      </c>
      <c r="AU119" s="218" t="s">
        <v>86</v>
      </c>
      <c r="AY119" s="217" t="s">
        <v>133</v>
      </c>
      <c r="BK119" s="219">
        <f>SUM(BK120:BK134)</f>
        <v>0</v>
      </c>
    </row>
    <row r="120" s="1" customFormat="1" ht="25.5" customHeight="1">
      <c r="B120" s="46"/>
      <c r="C120" s="222" t="s">
        <v>204</v>
      </c>
      <c r="D120" s="222" t="s">
        <v>135</v>
      </c>
      <c r="E120" s="223" t="s">
        <v>507</v>
      </c>
      <c r="F120" s="224" t="s">
        <v>508</v>
      </c>
      <c r="G120" s="225" t="s">
        <v>357</v>
      </c>
      <c r="H120" s="226">
        <v>25</v>
      </c>
      <c r="I120" s="227"/>
      <c r="J120" s="228">
        <f>ROUND(I120*H120,2)</f>
        <v>0</v>
      </c>
      <c r="K120" s="224" t="s">
        <v>172</v>
      </c>
      <c r="L120" s="72"/>
      <c r="M120" s="229" t="s">
        <v>34</v>
      </c>
      <c r="N120" s="230" t="s">
        <v>49</v>
      </c>
      <c r="O120" s="47"/>
      <c r="P120" s="231">
        <f>O120*H120</f>
        <v>0</v>
      </c>
      <c r="Q120" s="231">
        <v>0</v>
      </c>
      <c r="R120" s="231">
        <f>Q120*H120</f>
        <v>0</v>
      </c>
      <c r="S120" s="231">
        <v>0</v>
      </c>
      <c r="T120" s="232">
        <f>S120*H120</f>
        <v>0</v>
      </c>
      <c r="AR120" s="23" t="s">
        <v>235</v>
      </c>
      <c r="AT120" s="23" t="s">
        <v>135</v>
      </c>
      <c r="AU120" s="23" t="s">
        <v>23</v>
      </c>
      <c r="AY120" s="23" t="s">
        <v>133</v>
      </c>
      <c r="BE120" s="233">
        <f>IF(N120="základní",J120,0)</f>
        <v>0</v>
      </c>
      <c r="BF120" s="233">
        <f>IF(N120="snížená",J120,0)</f>
        <v>0</v>
      </c>
      <c r="BG120" s="233">
        <f>IF(N120="zákl. přenesená",J120,0)</f>
        <v>0</v>
      </c>
      <c r="BH120" s="233">
        <f>IF(N120="sníž. přenesená",J120,0)</f>
        <v>0</v>
      </c>
      <c r="BI120" s="233">
        <f>IF(N120="nulová",J120,0)</f>
        <v>0</v>
      </c>
      <c r="BJ120" s="23" t="s">
        <v>86</v>
      </c>
      <c r="BK120" s="233">
        <f>ROUND(I120*H120,2)</f>
        <v>0</v>
      </c>
      <c r="BL120" s="23" t="s">
        <v>235</v>
      </c>
      <c r="BM120" s="23" t="s">
        <v>509</v>
      </c>
    </row>
    <row r="121" s="12" customFormat="1">
      <c r="B121" s="247"/>
      <c r="C121" s="248"/>
      <c r="D121" s="234" t="s">
        <v>144</v>
      </c>
      <c r="E121" s="249" t="s">
        <v>34</v>
      </c>
      <c r="F121" s="250" t="s">
        <v>280</v>
      </c>
      <c r="G121" s="248"/>
      <c r="H121" s="251">
        <v>25</v>
      </c>
      <c r="I121" s="252"/>
      <c r="J121" s="248"/>
      <c r="K121" s="248"/>
      <c r="L121" s="253"/>
      <c r="M121" s="254"/>
      <c r="N121" s="255"/>
      <c r="O121" s="255"/>
      <c r="P121" s="255"/>
      <c r="Q121" s="255"/>
      <c r="R121" s="255"/>
      <c r="S121" s="255"/>
      <c r="T121" s="256"/>
      <c r="AT121" s="257" t="s">
        <v>144</v>
      </c>
      <c r="AU121" s="257" t="s">
        <v>23</v>
      </c>
      <c r="AV121" s="12" t="s">
        <v>23</v>
      </c>
      <c r="AW121" s="12" t="s">
        <v>41</v>
      </c>
      <c r="AX121" s="12" t="s">
        <v>78</v>
      </c>
      <c r="AY121" s="257" t="s">
        <v>133</v>
      </c>
    </row>
    <row r="122" s="13" customFormat="1">
      <c r="B122" s="258"/>
      <c r="C122" s="259"/>
      <c r="D122" s="234" t="s">
        <v>144</v>
      </c>
      <c r="E122" s="260" t="s">
        <v>34</v>
      </c>
      <c r="F122" s="261" t="s">
        <v>156</v>
      </c>
      <c r="G122" s="259"/>
      <c r="H122" s="262">
        <v>25</v>
      </c>
      <c r="I122" s="263"/>
      <c r="J122" s="259"/>
      <c r="K122" s="259"/>
      <c r="L122" s="264"/>
      <c r="M122" s="265"/>
      <c r="N122" s="266"/>
      <c r="O122" s="266"/>
      <c r="P122" s="266"/>
      <c r="Q122" s="266"/>
      <c r="R122" s="266"/>
      <c r="S122" s="266"/>
      <c r="T122" s="267"/>
      <c r="AT122" s="268" t="s">
        <v>144</v>
      </c>
      <c r="AU122" s="268" t="s">
        <v>23</v>
      </c>
      <c r="AV122" s="13" t="s">
        <v>140</v>
      </c>
      <c r="AW122" s="13" t="s">
        <v>41</v>
      </c>
      <c r="AX122" s="13" t="s">
        <v>86</v>
      </c>
      <c r="AY122" s="268" t="s">
        <v>133</v>
      </c>
    </row>
    <row r="123" s="1" customFormat="1" ht="16.5" customHeight="1">
      <c r="B123" s="46"/>
      <c r="C123" s="269" t="s">
        <v>211</v>
      </c>
      <c r="D123" s="269" t="s">
        <v>259</v>
      </c>
      <c r="E123" s="270" t="s">
        <v>510</v>
      </c>
      <c r="F123" s="271" t="s">
        <v>511</v>
      </c>
      <c r="G123" s="272" t="s">
        <v>357</v>
      </c>
      <c r="H123" s="273">
        <v>25</v>
      </c>
      <c r="I123" s="274"/>
      <c r="J123" s="275">
        <f>ROUND(I123*H123,2)</f>
        <v>0</v>
      </c>
      <c r="K123" s="271" t="s">
        <v>34</v>
      </c>
      <c r="L123" s="276"/>
      <c r="M123" s="277" t="s">
        <v>34</v>
      </c>
      <c r="N123" s="278" t="s">
        <v>49</v>
      </c>
      <c r="O123" s="47"/>
      <c r="P123" s="231">
        <f>O123*H123</f>
        <v>0</v>
      </c>
      <c r="Q123" s="231">
        <v>0.00027</v>
      </c>
      <c r="R123" s="231">
        <f>Q123*H123</f>
        <v>0.0067499999999999999</v>
      </c>
      <c r="S123" s="231">
        <v>0</v>
      </c>
      <c r="T123" s="232">
        <f>S123*H123</f>
        <v>0</v>
      </c>
      <c r="AR123" s="23" t="s">
        <v>234</v>
      </c>
      <c r="AT123" s="23" t="s">
        <v>259</v>
      </c>
      <c r="AU123" s="23" t="s">
        <v>23</v>
      </c>
      <c r="AY123" s="23" t="s">
        <v>133</v>
      </c>
      <c r="BE123" s="233">
        <f>IF(N123="základní",J123,0)</f>
        <v>0</v>
      </c>
      <c r="BF123" s="233">
        <f>IF(N123="snížená",J123,0)</f>
        <v>0</v>
      </c>
      <c r="BG123" s="233">
        <f>IF(N123="zákl. přenesená",J123,0)</f>
        <v>0</v>
      </c>
      <c r="BH123" s="233">
        <f>IF(N123="sníž. přenesená",J123,0)</f>
        <v>0</v>
      </c>
      <c r="BI123" s="233">
        <f>IF(N123="nulová",J123,0)</f>
        <v>0</v>
      </c>
      <c r="BJ123" s="23" t="s">
        <v>86</v>
      </c>
      <c r="BK123" s="233">
        <f>ROUND(I123*H123,2)</f>
        <v>0</v>
      </c>
      <c r="BL123" s="23" t="s">
        <v>235</v>
      </c>
      <c r="BM123" s="23" t="s">
        <v>512</v>
      </c>
    </row>
    <row r="124" s="1" customFormat="1" ht="25.5" customHeight="1">
      <c r="B124" s="46"/>
      <c r="C124" s="222" t="s">
        <v>217</v>
      </c>
      <c r="D124" s="222" t="s">
        <v>135</v>
      </c>
      <c r="E124" s="223" t="s">
        <v>513</v>
      </c>
      <c r="F124" s="224" t="s">
        <v>514</v>
      </c>
      <c r="G124" s="225" t="s">
        <v>154</v>
      </c>
      <c r="H124" s="226">
        <v>1</v>
      </c>
      <c r="I124" s="227"/>
      <c r="J124" s="228">
        <f>ROUND(I124*H124,2)</f>
        <v>0</v>
      </c>
      <c r="K124" s="224" t="s">
        <v>172</v>
      </c>
      <c r="L124" s="72"/>
      <c r="M124" s="229" t="s">
        <v>34</v>
      </c>
      <c r="N124" s="230" t="s">
        <v>49</v>
      </c>
      <c r="O124" s="47"/>
      <c r="P124" s="231">
        <f>O124*H124</f>
        <v>0</v>
      </c>
      <c r="Q124" s="231">
        <v>0</v>
      </c>
      <c r="R124" s="231">
        <f>Q124*H124</f>
        <v>0</v>
      </c>
      <c r="S124" s="231">
        <v>0</v>
      </c>
      <c r="T124" s="232">
        <f>S124*H124</f>
        <v>0</v>
      </c>
      <c r="AR124" s="23" t="s">
        <v>235</v>
      </c>
      <c r="AT124" s="23" t="s">
        <v>135</v>
      </c>
      <c r="AU124" s="23" t="s">
        <v>23</v>
      </c>
      <c r="AY124" s="23" t="s">
        <v>133</v>
      </c>
      <c r="BE124" s="233">
        <f>IF(N124="základní",J124,0)</f>
        <v>0</v>
      </c>
      <c r="BF124" s="233">
        <f>IF(N124="snížená",J124,0)</f>
        <v>0</v>
      </c>
      <c r="BG124" s="233">
        <f>IF(N124="zákl. přenesená",J124,0)</f>
        <v>0</v>
      </c>
      <c r="BH124" s="233">
        <f>IF(N124="sníž. přenesená",J124,0)</f>
        <v>0</v>
      </c>
      <c r="BI124" s="233">
        <f>IF(N124="nulová",J124,0)</f>
        <v>0</v>
      </c>
      <c r="BJ124" s="23" t="s">
        <v>86</v>
      </c>
      <c r="BK124" s="233">
        <f>ROUND(I124*H124,2)</f>
        <v>0</v>
      </c>
      <c r="BL124" s="23" t="s">
        <v>235</v>
      </c>
      <c r="BM124" s="23" t="s">
        <v>515</v>
      </c>
    </row>
    <row r="125" s="1" customFormat="1">
      <c r="B125" s="46"/>
      <c r="C125" s="74"/>
      <c r="D125" s="234" t="s">
        <v>142</v>
      </c>
      <c r="E125" s="74"/>
      <c r="F125" s="235" t="s">
        <v>516</v>
      </c>
      <c r="G125" s="74"/>
      <c r="H125" s="74"/>
      <c r="I125" s="192"/>
      <c r="J125" s="74"/>
      <c r="K125" s="74"/>
      <c r="L125" s="72"/>
      <c r="M125" s="236"/>
      <c r="N125" s="47"/>
      <c r="O125" s="47"/>
      <c r="P125" s="47"/>
      <c r="Q125" s="47"/>
      <c r="R125" s="47"/>
      <c r="S125" s="47"/>
      <c r="T125" s="95"/>
      <c r="AT125" s="23" t="s">
        <v>142</v>
      </c>
      <c r="AU125" s="23" t="s">
        <v>23</v>
      </c>
    </row>
    <row r="126" s="1" customFormat="1" ht="16.5" customHeight="1">
      <c r="B126" s="46"/>
      <c r="C126" s="222" t="s">
        <v>223</v>
      </c>
      <c r="D126" s="222" t="s">
        <v>135</v>
      </c>
      <c r="E126" s="223" t="s">
        <v>517</v>
      </c>
      <c r="F126" s="224" t="s">
        <v>518</v>
      </c>
      <c r="G126" s="225" t="s">
        <v>154</v>
      </c>
      <c r="H126" s="226">
        <v>2</v>
      </c>
      <c r="I126" s="227"/>
      <c r="J126" s="228">
        <f>ROUND(I126*H126,2)</f>
        <v>0</v>
      </c>
      <c r="K126" s="224" t="s">
        <v>34</v>
      </c>
      <c r="L126" s="72"/>
      <c r="M126" s="229" t="s">
        <v>34</v>
      </c>
      <c r="N126" s="230" t="s">
        <v>49</v>
      </c>
      <c r="O126" s="47"/>
      <c r="P126" s="231">
        <f>O126*H126</f>
        <v>0</v>
      </c>
      <c r="Q126" s="231">
        <v>0</v>
      </c>
      <c r="R126" s="231">
        <f>Q126*H126</f>
        <v>0</v>
      </c>
      <c r="S126" s="231">
        <v>0</v>
      </c>
      <c r="T126" s="232">
        <f>S126*H126</f>
        <v>0</v>
      </c>
      <c r="AR126" s="23" t="s">
        <v>235</v>
      </c>
      <c r="AT126" s="23" t="s">
        <v>135</v>
      </c>
      <c r="AU126" s="23" t="s">
        <v>23</v>
      </c>
      <c r="AY126" s="23" t="s">
        <v>133</v>
      </c>
      <c r="BE126" s="233">
        <f>IF(N126="základní",J126,0)</f>
        <v>0</v>
      </c>
      <c r="BF126" s="233">
        <f>IF(N126="snížená",J126,0)</f>
        <v>0</v>
      </c>
      <c r="BG126" s="233">
        <f>IF(N126="zákl. přenesená",J126,0)</f>
        <v>0</v>
      </c>
      <c r="BH126" s="233">
        <f>IF(N126="sníž. přenesená",J126,0)</f>
        <v>0</v>
      </c>
      <c r="BI126" s="233">
        <f>IF(N126="nulová",J126,0)</f>
        <v>0</v>
      </c>
      <c r="BJ126" s="23" t="s">
        <v>86</v>
      </c>
      <c r="BK126" s="233">
        <f>ROUND(I126*H126,2)</f>
        <v>0</v>
      </c>
      <c r="BL126" s="23" t="s">
        <v>235</v>
      </c>
      <c r="BM126" s="23" t="s">
        <v>519</v>
      </c>
    </row>
    <row r="127" s="12" customFormat="1">
      <c r="B127" s="247"/>
      <c r="C127" s="248"/>
      <c r="D127" s="234" t="s">
        <v>144</v>
      </c>
      <c r="E127" s="249" t="s">
        <v>34</v>
      </c>
      <c r="F127" s="250" t="s">
        <v>23</v>
      </c>
      <c r="G127" s="248"/>
      <c r="H127" s="251">
        <v>2</v>
      </c>
      <c r="I127" s="252"/>
      <c r="J127" s="248"/>
      <c r="K127" s="248"/>
      <c r="L127" s="253"/>
      <c r="M127" s="254"/>
      <c r="N127" s="255"/>
      <c r="O127" s="255"/>
      <c r="P127" s="255"/>
      <c r="Q127" s="255"/>
      <c r="R127" s="255"/>
      <c r="S127" s="255"/>
      <c r="T127" s="256"/>
      <c r="AT127" s="257" t="s">
        <v>144</v>
      </c>
      <c r="AU127" s="257" t="s">
        <v>23</v>
      </c>
      <c r="AV127" s="12" t="s">
        <v>23</v>
      </c>
      <c r="AW127" s="12" t="s">
        <v>41</v>
      </c>
      <c r="AX127" s="12" t="s">
        <v>86</v>
      </c>
      <c r="AY127" s="257" t="s">
        <v>133</v>
      </c>
    </row>
    <row r="128" s="1" customFormat="1" ht="16.5" customHeight="1">
      <c r="B128" s="46"/>
      <c r="C128" s="269" t="s">
        <v>10</v>
      </c>
      <c r="D128" s="269" t="s">
        <v>259</v>
      </c>
      <c r="E128" s="270" t="s">
        <v>520</v>
      </c>
      <c r="F128" s="271" t="s">
        <v>521</v>
      </c>
      <c r="G128" s="272" t="s">
        <v>154</v>
      </c>
      <c r="H128" s="273">
        <v>1</v>
      </c>
      <c r="I128" s="274"/>
      <c r="J128" s="275">
        <f>ROUND(I128*H128,2)</f>
        <v>0</v>
      </c>
      <c r="K128" s="271" t="s">
        <v>34</v>
      </c>
      <c r="L128" s="276"/>
      <c r="M128" s="277" t="s">
        <v>34</v>
      </c>
      <c r="N128" s="278" t="s">
        <v>49</v>
      </c>
      <c r="O128" s="47"/>
      <c r="P128" s="231">
        <f>O128*H128</f>
        <v>0</v>
      </c>
      <c r="Q128" s="231">
        <v>0.10000000000000001</v>
      </c>
      <c r="R128" s="231">
        <f>Q128*H128</f>
        <v>0.10000000000000001</v>
      </c>
      <c r="S128" s="231">
        <v>0</v>
      </c>
      <c r="T128" s="232">
        <f>S128*H128</f>
        <v>0</v>
      </c>
      <c r="AR128" s="23" t="s">
        <v>234</v>
      </c>
      <c r="AT128" s="23" t="s">
        <v>259</v>
      </c>
      <c r="AU128" s="23" t="s">
        <v>23</v>
      </c>
      <c r="AY128" s="23" t="s">
        <v>133</v>
      </c>
      <c r="BE128" s="233">
        <f>IF(N128="základní",J128,0)</f>
        <v>0</v>
      </c>
      <c r="BF128" s="233">
        <f>IF(N128="snížená",J128,0)</f>
        <v>0</v>
      </c>
      <c r="BG128" s="233">
        <f>IF(N128="zákl. přenesená",J128,0)</f>
        <v>0</v>
      </c>
      <c r="BH128" s="233">
        <f>IF(N128="sníž. přenesená",J128,0)</f>
        <v>0</v>
      </c>
      <c r="BI128" s="233">
        <f>IF(N128="nulová",J128,0)</f>
        <v>0</v>
      </c>
      <c r="BJ128" s="23" t="s">
        <v>86</v>
      </c>
      <c r="BK128" s="233">
        <f>ROUND(I128*H128,2)</f>
        <v>0</v>
      </c>
      <c r="BL128" s="23" t="s">
        <v>235</v>
      </c>
      <c r="BM128" s="23" t="s">
        <v>522</v>
      </c>
    </row>
    <row r="129" s="12" customFormat="1">
      <c r="B129" s="247"/>
      <c r="C129" s="248"/>
      <c r="D129" s="234" t="s">
        <v>144</v>
      </c>
      <c r="E129" s="249" t="s">
        <v>34</v>
      </c>
      <c r="F129" s="250" t="s">
        <v>86</v>
      </c>
      <c r="G129" s="248"/>
      <c r="H129" s="251">
        <v>1</v>
      </c>
      <c r="I129" s="252"/>
      <c r="J129" s="248"/>
      <c r="K129" s="248"/>
      <c r="L129" s="253"/>
      <c r="M129" s="254"/>
      <c r="N129" s="255"/>
      <c r="O129" s="255"/>
      <c r="P129" s="255"/>
      <c r="Q129" s="255"/>
      <c r="R129" s="255"/>
      <c r="S129" s="255"/>
      <c r="T129" s="256"/>
      <c r="AT129" s="257" t="s">
        <v>144</v>
      </c>
      <c r="AU129" s="257" t="s">
        <v>23</v>
      </c>
      <c r="AV129" s="12" t="s">
        <v>23</v>
      </c>
      <c r="AW129" s="12" t="s">
        <v>41</v>
      </c>
      <c r="AX129" s="12" t="s">
        <v>78</v>
      </c>
      <c r="AY129" s="257" t="s">
        <v>133</v>
      </c>
    </row>
    <row r="130" s="13" customFormat="1">
      <c r="B130" s="258"/>
      <c r="C130" s="259"/>
      <c r="D130" s="234" t="s">
        <v>144</v>
      </c>
      <c r="E130" s="260" t="s">
        <v>34</v>
      </c>
      <c r="F130" s="261" t="s">
        <v>156</v>
      </c>
      <c r="G130" s="259"/>
      <c r="H130" s="262">
        <v>1</v>
      </c>
      <c r="I130" s="263"/>
      <c r="J130" s="259"/>
      <c r="K130" s="259"/>
      <c r="L130" s="264"/>
      <c r="M130" s="265"/>
      <c r="N130" s="266"/>
      <c r="O130" s="266"/>
      <c r="P130" s="266"/>
      <c r="Q130" s="266"/>
      <c r="R130" s="266"/>
      <c r="S130" s="266"/>
      <c r="T130" s="267"/>
      <c r="AT130" s="268" t="s">
        <v>144</v>
      </c>
      <c r="AU130" s="268" t="s">
        <v>23</v>
      </c>
      <c r="AV130" s="13" t="s">
        <v>140</v>
      </c>
      <c r="AW130" s="13" t="s">
        <v>41</v>
      </c>
      <c r="AX130" s="13" t="s">
        <v>86</v>
      </c>
      <c r="AY130" s="268" t="s">
        <v>133</v>
      </c>
    </row>
    <row r="131" s="1" customFormat="1" ht="16.5" customHeight="1">
      <c r="B131" s="46"/>
      <c r="C131" s="269" t="s">
        <v>235</v>
      </c>
      <c r="D131" s="269" t="s">
        <v>259</v>
      </c>
      <c r="E131" s="270" t="s">
        <v>523</v>
      </c>
      <c r="F131" s="271" t="s">
        <v>524</v>
      </c>
      <c r="G131" s="272" t="s">
        <v>154</v>
      </c>
      <c r="H131" s="273">
        <v>1</v>
      </c>
      <c r="I131" s="274"/>
      <c r="J131" s="275">
        <f>ROUND(I131*H131,2)</f>
        <v>0</v>
      </c>
      <c r="K131" s="271" t="s">
        <v>34</v>
      </c>
      <c r="L131" s="276"/>
      <c r="M131" s="277" t="s">
        <v>34</v>
      </c>
      <c r="N131" s="278" t="s">
        <v>49</v>
      </c>
      <c r="O131" s="47"/>
      <c r="P131" s="231">
        <f>O131*H131</f>
        <v>0</v>
      </c>
      <c r="Q131" s="231">
        <v>0.050000000000000003</v>
      </c>
      <c r="R131" s="231">
        <f>Q131*H131</f>
        <v>0.050000000000000003</v>
      </c>
      <c r="S131" s="231">
        <v>0</v>
      </c>
      <c r="T131" s="232">
        <f>S131*H131</f>
        <v>0</v>
      </c>
      <c r="AR131" s="23" t="s">
        <v>234</v>
      </c>
      <c r="AT131" s="23" t="s">
        <v>259</v>
      </c>
      <c r="AU131" s="23" t="s">
        <v>23</v>
      </c>
      <c r="AY131" s="23" t="s">
        <v>133</v>
      </c>
      <c r="BE131" s="233">
        <f>IF(N131="základní",J131,0)</f>
        <v>0</v>
      </c>
      <c r="BF131" s="233">
        <f>IF(N131="snížená",J131,0)</f>
        <v>0</v>
      </c>
      <c r="BG131" s="233">
        <f>IF(N131="zákl. přenesená",J131,0)</f>
        <v>0</v>
      </c>
      <c r="BH131" s="233">
        <f>IF(N131="sníž. přenesená",J131,0)</f>
        <v>0</v>
      </c>
      <c r="BI131" s="233">
        <f>IF(N131="nulová",J131,0)</f>
        <v>0</v>
      </c>
      <c r="BJ131" s="23" t="s">
        <v>86</v>
      </c>
      <c r="BK131" s="233">
        <f>ROUND(I131*H131,2)</f>
        <v>0</v>
      </c>
      <c r="BL131" s="23" t="s">
        <v>235</v>
      </c>
      <c r="BM131" s="23" t="s">
        <v>525</v>
      </c>
    </row>
    <row r="132" s="1" customFormat="1" ht="16.5" customHeight="1">
      <c r="B132" s="46"/>
      <c r="C132" s="269" t="s">
        <v>240</v>
      </c>
      <c r="D132" s="269" t="s">
        <v>259</v>
      </c>
      <c r="E132" s="270" t="s">
        <v>526</v>
      </c>
      <c r="F132" s="271" t="s">
        <v>527</v>
      </c>
      <c r="G132" s="272" t="s">
        <v>154</v>
      </c>
      <c r="H132" s="273">
        <v>1</v>
      </c>
      <c r="I132" s="274"/>
      <c r="J132" s="275">
        <f>ROUND(I132*H132,2)</f>
        <v>0</v>
      </c>
      <c r="K132" s="271" t="s">
        <v>34</v>
      </c>
      <c r="L132" s="276"/>
      <c r="M132" s="277" t="s">
        <v>34</v>
      </c>
      <c r="N132" s="278" t="s">
        <v>49</v>
      </c>
      <c r="O132" s="47"/>
      <c r="P132" s="231">
        <f>O132*H132</f>
        <v>0</v>
      </c>
      <c r="Q132" s="231">
        <v>0.021499999999999998</v>
      </c>
      <c r="R132" s="231">
        <f>Q132*H132</f>
        <v>0.021499999999999998</v>
      </c>
      <c r="S132" s="231">
        <v>0</v>
      </c>
      <c r="T132" s="232">
        <f>S132*H132</f>
        <v>0</v>
      </c>
      <c r="AR132" s="23" t="s">
        <v>234</v>
      </c>
      <c r="AT132" s="23" t="s">
        <v>259</v>
      </c>
      <c r="AU132" s="23" t="s">
        <v>23</v>
      </c>
      <c r="AY132" s="23" t="s">
        <v>133</v>
      </c>
      <c r="BE132" s="233">
        <f>IF(N132="základní",J132,0)</f>
        <v>0</v>
      </c>
      <c r="BF132" s="233">
        <f>IF(N132="snížená",J132,0)</f>
        <v>0</v>
      </c>
      <c r="BG132" s="233">
        <f>IF(N132="zákl. přenesená",J132,0)</f>
        <v>0</v>
      </c>
      <c r="BH132" s="233">
        <f>IF(N132="sníž. přenesená",J132,0)</f>
        <v>0</v>
      </c>
      <c r="BI132" s="233">
        <f>IF(N132="nulová",J132,0)</f>
        <v>0</v>
      </c>
      <c r="BJ132" s="23" t="s">
        <v>86</v>
      </c>
      <c r="BK132" s="233">
        <f>ROUND(I132*H132,2)</f>
        <v>0</v>
      </c>
      <c r="BL132" s="23" t="s">
        <v>235</v>
      </c>
      <c r="BM132" s="23" t="s">
        <v>528</v>
      </c>
    </row>
    <row r="133" s="1" customFormat="1" ht="25.5" customHeight="1">
      <c r="B133" s="46"/>
      <c r="C133" s="222" t="s">
        <v>244</v>
      </c>
      <c r="D133" s="222" t="s">
        <v>135</v>
      </c>
      <c r="E133" s="223" t="s">
        <v>529</v>
      </c>
      <c r="F133" s="224" t="s">
        <v>530</v>
      </c>
      <c r="G133" s="225" t="s">
        <v>226</v>
      </c>
      <c r="H133" s="226">
        <v>0.17799999999999999</v>
      </c>
      <c r="I133" s="227"/>
      <c r="J133" s="228">
        <f>ROUND(I133*H133,2)</f>
        <v>0</v>
      </c>
      <c r="K133" s="224" t="s">
        <v>172</v>
      </c>
      <c r="L133" s="72"/>
      <c r="M133" s="229" t="s">
        <v>34</v>
      </c>
      <c r="N133" s="230" t="s">
        <v>49</v>
      </c>
      <c r="O133" s="47"/>
      <c r="P133" s="231">
        <f>O133*H133</f>
        <v>0</v>
      </c>
      <c r="Q133" s="231">
        <v>0</v>
      </c>
      <c r="R133" s="231">
        <f>Q133*H133</f>
        <v>0</v>
      </c>
      <c r="S133" s="231">
        <v>0</v>
      </c>
      <c r="T133" s="232">
        <f>S133*H133</f>
        <v>0</v>
      </c>
      <c r="AR133" s="23" t="s">
        <v>235</v>
      </c>
      <c r="AT133" s="23" t="s">
        <v>135</v>
      </c>
      <c r="AU133" s="23" t="s">
        <v>23</v>
      </c>
      <c r="AY133" s="23" t="s">
        <v>133</v>
      </c>
      <c r="BE133" s="233">
        <f>IF(N133="základní",J133,0)</f>
        <v>0</v>
      </c>
      <c r="BF133" s="233">
        <f>IF(N133="snížená",J133,0)</f>
        <v>0</v>
      </c>
      <c r="BG133" s="233">
        <f>IF(N133="zákl. přenesená",J133,0)</f>
        <v>0</v>
      </c>
      <c r="BH133" s="233">
        <f>IF(N133="sníž. přenesená",J133,0)</f>
        <v>0</v>
      </c>
      <c r="BI133" s="233">
        <f>IF(N133="nulová",J133,0)</f>
        <v>0</v>
      </c>
      <c r="BJ133" s="23" t="s">
        <v>86</v>
      </c>
      <c r="BK133" s="233">
        <f>ROUND(I133*H133,2)</f>
        <v>0</v>
      </c>
      <c r="BL133" s="23" t="s">
        <v>235</v>
      </c>
      <c r="BM133" s="23" t="s">
        <v>531</v>
      </c>
    </row>
    <row r="134" s="1" customFormat="1">
      <c r="B134" s="46"/>
      <c r="C134" s="74"/>
      <c r="D134" s="234" t="s">
        <v>142</v>
      </c>
      <c r="E134" s="74"/>
      <c r="F134" s="235" t="s">
        <v>532</v>
      </c>
      <c r="G134" s="74"/>
      <c r="H134" s="74"/>
      <c r="I134" s="192"/>
      <c r="J134" s="74"/>
      <c r="K134" s="74"/>
      <c r="L134" s="72"/>
      <c r="M134" s="283"/>
      <c r="N134" s="280"/>
      <c r="O134" s="280"/>
      <c r="P134" s="280"/>
      <c r="Q134" s="280"/>
      <c r="R134" s="280"/>
      <c r="S134" s="280"/>
      <c r="T134" s="284"/>
      <c r="AT134" s="23" t="s">
        <v>142</v>
      </c>
      <c r="AU134" s="23" t="s">
        <v>23</v>
      </c>
    </row>
    <row r="135" s="1" customFormat="1" ht="6.96" customHeight="1">
      <c r="B135" s="67"/>
      <c r="C135" s="68"/>
      <c r="D135" s="68"/>
      <c r="E135" s="68"/>
      <c r="F135" s="68"/>
      <c r="G135" s="68"/>
      <c r="H135" s="68"/>
      <c r="I135" s="167"/>
      <c r="J135" s="68"/>
      <c r="K135" s="68"/>
      <c r="L135" s="72"/>
    </row>
  </sheetData>
  <sheetProtection sheet="1" autoFilter="0" formatColumns="0" formatRows="0" objects="1" scenarios="1" spinCount="100000" saltValue="3d6ukxxZyVTNzL0ZdbcVECBR0H3KyzgNxHmdUj8memHiackQsb+P8LXcvf6I0uSKmOP0d2kjbZWrpza/A1PAbA==" hashValue="hUZ57T4FsA2roAMNKk/33tmNtiQaBs4KMBY0+utJ8xdtG5oAiT9MtbjT/bdOVXjmCQ/d8yd6y/YYT8OzanEJ9Q==" algorithmName="SHA-512" password="CC35"/>
  <autoFilter ref="C80:K134"/>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7"/>
      <c r="C1" s="137"/>
      <c r="D1" s="138" t="s">
        <v>1</v>
      </c>
      <c r="E1" s="137"/>
      <c r="F1" s="139" t="s">
        <v>97</v>
      </c>
      <c r="G1" s="139" t="s">
        <v>98</v>
      </c>
      <c r="H1" s="139"/>
      <c r="I1" s="140"/>
      <c r="J1" s="139" t="s">
        <v>99</v>
      </c>
      <c r="K1" s="138" t="s">
        <v>100</v>
      </c>
      <c r="L1" s="139" t="s">
        <v>101</v>
      </c>
      <c r="M1" s="139"/>
      <c r="N1" s="139"/>
      <c r="O1" s="139"/>
      <c r="P1" s="139"/>
      <c r="Q1" s="139"/>
      <c r="R1" s="139"/>
      <c r="S1" s="139"/>
      <c r="T1" s="139"/>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93</v>
      </c>
    </row>
    <row r="3" ht="6.96" customHeight="1">
      <c r="B3" s="24"/>
      <c r="C3" s="25"/>
      <c r="D3" s="25"/>
      <c r="E3" s="25"/>
      <c r="F3" s="25"/>
      <c r="G3" s="25"/>
      <c r="H3" s="25"/>
      <c r="I3" s="141"/>
      <c r="J3" s="25"/>
      <c r="K3" s="26"/>
      <c r="AT3" s="23" t="s">
        <v>23</v>
      </c>
    </row>
    <row r="4" ht="36.96" customHeight="1">
      <c r="B4" s="27"/>
      <c r="C4" s="28"/>
      <c r="D4" s="29" t="s">
        <v>102</v>
      </c>
      <c r="E4" s="28"/>
      <c r="F4" s="28"/>
      <c r="G4" s="28"/>
      <c r="H4" s="28"/>
      <c r="I4" s="142"/>
      <c r="J4" s="28"/>
      <c r="K4" s="30"/>
      <c r="M4" s="31" t="s">
        <v>12</v>
      </c>
      <c r="AT4" s="23" t="s">
        <v>6</v>
      </c>
    </row>
    <row r="5" ht="6.96" customHeight="1">
      <c r="B5" s="27"/>
      <c r="C5" s="28"/>
      <c r="D5" s="28"/>
      <c r="E5" s="28"/>
      <c r="F5" s="28"/>
      <c r="G5" s="28"/>
      <c r="H5" s="28"/>
      <c r="I5" s="142"/>
      <c r="J5" s="28"/>
      <c r="K5" s="30"/>
    </row>
    <row r="6">
      <c r="B6" s="27"/>
      <c r="C6" s="28"/>
      <c r="D6" s="39" t="s">
        <v>18</v>
      </c>
      <c r="E6" s="28"/>
      <c r="F6" s="28"/>
      <c r="G6" s="28"/>
      <c r="H6" s="28"/>
      <c r="I6" s="142"/>
      <c r="J6" s="28"/>
      <c r="K6" s="30"/>
    </row>
    <row r="7" ht="16.5" customHeight="1">
      <c r="B7" s="27"/>
      <c r="C7" s="28"/>
      <c r="D7" s="28"/>
      <c r="E7" s="143" t="str">
        <f>'Rekapitulace stavby'!K6</f>
        <v>Rrekonstrukce ul.Spojovací_Velké Přílepy 2.etapa_</v>
      </c>
      <c r="F7" s="39"/>
      <c r="G7" s="39"/>
      <c r="H7" s="39"/>
      <c r="I7" s="142"/>
      <c r="J7" s="28"/>
      <c r="K7" s="30"/>
    </row>
    <row r="8" s="1" customFormat="1">
      <c r="B8" s="46"/>
      <c r="C8" s="47"/>
      <c r="D8" s="39" t="s">
        <v>103</v>
      </c>
      <c r="E8" s="47"/>
      <c r="F8" s="47"/>
      <c r="G8" s="47"/>
      <c r="H8" s="47"/>
      <c r="I8" s="144"/>
      <c r="J8" s="47"/>
      <c r="K8" s="51"/>
    </row>
    <row r="9" s="1" customFormat="1" ht="36.96" customHeight="1">
      <c r="B9" s="46"/>
      <c r="C9" s="47"/>
      <c r="D9" s="47"/>
      <c r="E9" s="145" t="s">
        <v>533</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39" t="s">
        <v>20</v>
      </c>
      <c r="E11" s="47"/>
      <c r="F11" s="34" t="s">
        <v>21</v>
      </c>
      <c r="G11" s="47"/>
      <c r="H11" s="47"/>
      <c r="I11" s="146" t="s">
        <v>22</v>
      </c>
      <c r="J11" s="34" t="s">
        <v>23</v>
      </c>
      <c r="K11" s="51"/>
    </row>
    <row r="12" s="1" customFormat="1" ht="14.4" customHeight="1">
      <c r="B12" s="46"/>
      <c r="C12" s="47"/>
      <c r="D12" s="39" t="s">
        <v>24</v>
      </c>
      <c r="E12" s="47"/>
      <c r="F12" s="34" t="s">
        <v>25</v>
      </c>
      <c r="G12" s="47"/>
      <c r="H12" s="47"/>
      <c r="I12" s="146" t="s">
        <v>26</v>
      </c>
      <c r="J12" s="147" t="str">
        <f>'Rekapitulace stavby'!AN8</f>
        <v>9. 1. 2018</v>
      </c>
      <c r="K12" s="51"/>
    </row>
    <row r="13" s="1" customFormat="1" ht="21.84" customHeight="1">
      <c r="B13" s="46"/>
      <c r="C13" s="47"/>
      <c r="D13" s="33" t="s">
        <v>28</v>
      </c>
      <c r="E13" s="47"/>
      <c r="F13" s="41" t="s">
        <v>29</v>
      </c>
      <c r="G13" s="47"/>
      <c r="H13" s="47"/>
      <c r="I13" s="148" t="s">
        <v>30</v>
      </c>
      <c r="J13" s="41" t="s">
        <v>31</v>
      </c>
      <c r="K13" s="51"/>
    </row>
    <row r="14" s="1" customFormat="1" ht="14.4" customHeight="1">
      <c r="B14" s="46"/>
      <c r="C14" s="47"/>
      <c r="D14" s="39" t="s">
        <v>32</v>
      </c>
      <c r="E14" s="47"/>
      <c r="F14" s="47"/>
      <c r="G14" s="47"/>
      <c r="H14" s="47"/>
      <c r="I14" s="146" t="s">
        <v>33</v>
      </c>
      <c r="J14" s="34" t="s">
        <v>34</v>
      </c>
      <c r="K14" s="51"/>
    </row>
    <row r="15" s="1" customFormat="1" ht="18" customHeight="1">
      <c r="B15" s="46"/>
      <c r="C15" s="47"/>
      <c r="D15" s="47"/>
      <c r="E15" s="34" t="s">
        <v>35</v>
      </c>
      <c r="F15" s="47"/>
      <c r="G15" s="47"/>
      <c r="H15" s="47"/>
      <c r="I15" s="146" t="s">
        <v>36</v>
      </c>
      <c r="J15" s="34" t="s">
        <v>34</v>
      </c>
      <c r="K15" s="51"/>
    </row>
    <row r="16" s="1" customFormat="1" ht="6.96" customHeight="1">
      <c r="B16" s="46"/>
      <c r="C16" s="47"/>
      <c r="D16" s="47"/>
      <c r="E16" s="47"/>
      <c r="F16" s="47"/>
      <c r="G16" s="47"/>
      <c r="H16" s="47"/>
      <c r="I16" s="144"/>
      <c r="J16" s="47"/>
      <c r="K16" s="51"/>
    </row>
    <row r="17" s="1" customFormat="1" ht="14.4" customHeight="1">
      <c r="B17" s="46"/>
      <c r="C17" s="47"/>
      <c r="D17" s="39" t="s">
        <v>37</v>
      </c>
      <c r="E17" s="47"/>
      <c r="F17" s="47"/>
      <c r="G17" s="47"/>
      <c r="H17" s="47"/>
      <c r="I17" s="146" t="s">
        <v>33</v>
      </c>
      <c r="J17" s="34" t="str">
        <f>IF('Rekapitulace stavby'!AN13="Vyplň údaj","",IF('Rekapitulace stavby'!AN13="","",'Rekapitulace stavby'!AN13))</f>
        <v/>
      </c>
      <c r="K17" s="51"/>
    </row>
    <row r="18" s="1" customFormat="1" ht="18" customHeight="1">
      <c r="B18" s="46"/>
      <c r="C18" s="47"/>
      <c r="D18" s="47"/>
      <c r="E18" s="34" t="str">
        <f>IF('Rekapitulace stavby'!E14="Vyplň údaj","",IF('Rekapitulace stavby'!E14="","",'Rekapitulace stavby'!E14))</f>
        <v/>
      </c>
      <c r="F18" s="47"/>
      <c r="G18" s="47"/>
      <c r="H18" s="47"/>
      <c r="I18" s="146" t="s">
        <v>36</v>
      </c>
      <c r="J18" s="34"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39" t="s">
        <v>39</v>
      </c>
      <c r="E20" s="47"/>
      <c r="F20" s="47"/>
      <c r="G20" s="47"/>
      <c r="H20" s="47"/>
      <c r="I20" s="146" t="s">
        <v>33</v>
      </c>
      <c r="J20" s="34" t="s">
        <v>34</v>
      </c>
      <c r="K20" s="51"/>
    </row>
    <row r="21" s="1" customFormat="1" ht="18" customHeight="1">
      <c r="B21" s="46"/>
      <c r="C21" s="47"/>
      <c r="D21" s="47"/>
      <c r="E21" s="34" t="s">
        <v>40</v>
      </c>
      <c r="F21" s="47"/>
      <c r="G21" s="47"/>
      <c r="H21" s="47"/>
      <c r="I21" s="146" t="s">
        <v>36</v>
      </c>
      <c r="J21" s="34" t="s">
        <v>34</v>
      </c>
      <c r="K21" s="51"/>
    </row>
    <row r="22" s="1" customFormat="1" ht="6.96" customHeight="1">
      <c r="B22" s="46"/>
      <c r="C22" s="47"/>
      <c r="D22" s="47"/>
      <c r="E22" s="47"/>
      <c r="F22" s="47"/>
      <c r="G22" s="47"/>
      <c r="H22" s="47"/>
      <c r="I22" s="144"/>
      <c r="J22" s="47"/>
      <c r="K22" s="51"/>
    </row>
    <row r="23" s="1" customFormat="1" ht="14.4" customHeight="1">
      <c r="B23" s="46"/>
      <c r="C23" s="47"/>
      <c r="D23" s="39" t="s">
        <v>42</v>
      </c>
      <c r="E23" s="47"/>
      <c r="F23" s="47"/>
      <c r="G23" s="47"/>
      <c r="H23" s="47"/>
      <c r="I23" s="144"/>
      <c r="J23" s="47"/>
      <c r="K23" s="51"/>
    </row>
    <row r="24" s="6" customFormat="1" ht="16.5" customHeight="1">
      <c r="B24" s="149"/>
      <c r="C24" s="150"/>
      <c r="D24" s="150"/>
      <c r="E24" s="44" t="s">
        <v>34</v>
      </c>
      <c r="F24" s="44"/>
      <c r="G24" s="44"/>
      <c r="H24" s="44"/>
      <c r="I24" s="151"/>
      <c r="J24" s="150"/>
      <c r="K24" s="152"/>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3"/>
      <c r="J26" s="106"/>
      <c r="K26" s="154"/>
    </row>
    <row r="27" s="1" customFormat="1" ht="25.44" customHeight="1">
      <c r="B27" s="46"/>
      <c r="C27" s="47"/>
      <c r="D27" s="155" t="s">
        <v>44</v>
      </c>
      <c r="E27" s="47"/>
      <c r="F27" s="47"/>
      <c r="G27" s="47"/>
      <c r="H27" s="47"/>
      <c r="I27" s="144"/>
      <c r="J27" s="156">
        <f>ROUND(J83,2)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46</v>
      </c>
      <c r="G29" s="47"/>
      <c r="H29" s="47"/>
      <c r="I29" s="157" t="s">
        <v>45</v>
      </c>
      <c r="J29" s="52" t="s">
        <v>47</v>
      </c>
      <c r="K29" s="51"/>
    </row>
    <row r="30" s="1" customFormat="1" ht="14.4" customHeight="1">
      <c r="B30" s="46"/>
      <c r="C30" s="47"/>
      <c r="D30" s="55" t="s">
        <v>48</v>
      </c>
      <c r="E30" s="55" t="s">
        <v>49</v>
      </c>
      <c r="F30" s="158">
        <f>ROUND(SUM(BE83:BE109), 2)</f>
        <v>0</v>
      </c>
      <c r="G30" s="47"/>
      <c r="H30" s="47"/>
      <c r="I30" s="159">
        <v>0.20999999999999999</v>
      </c>
      <c r="J30" s="158">
        <f>ROUND(ROUND((SUM(BE83:BE109)), 2)*I30, 2)</f>
        <v>0</v>
      </c>
      <c r="K30" s="51"/>
    </row>
    <row r="31" s="1" customFormat="1" ht="14.4" customHeight="1">
      <c r="B31" s="46"/>
      <c r="C31" s="47"/>
      <c r="D31" s="47"/>
      <c r="E31" s="55" t="s">
        <v>50</v>
      </c>
      <c r="F31" s="158">
        <f>ROUND(SUM(BF83:BF109), 2)</f>
        <v>0</v>
      </c>
      <c r="G31" s="47"/>
      <c r="H31" s="47"/>
      <c r="I31" s="159">
        <v>0.14999999999999999</v>
      </c>
      <c r="J31" s="158">
        <f>ROUND(ROUND((SUM(BF83:BF109)), 2)*I31, 2)</f>
        <v>0</v>
      </c>
      <c r="K31" s="51"/>
    </row>
    <row r="32" hidden="1" s="1" customFormat="1" ht="14.4" customHeight="1">
      <c r="B32" s="46"/>
      <c r="C32" s="47"/>
      <c r="D32" s="47"/>
      <c r="E32" s="55" t="s">
        <v>51</v>
      </c>
      <c r="F32" s="158">
        <f>ROUND(SUM(BG83:BG109), 2)</f>
        <v>0</v>
      </c>
      <c r="G32" s="47"/>
      <c r="H32" s="47"/>
      <c r="I32" s="159">
        <v>0.20999999999999999</v>
      </c>
      <c r="J32" s="158">
        <v>0</v>
      </c>
      <c r="K32" s="51"/>
    </row>
    <row r="33" hidden="1" s="1" customFormat="1" ht="14.4" customHeight="1">
      <c r="B33" s="46"/>
      <c r="C33" s="47"/>
      <c r="D33" s="47"/>
      <c r="E33" s="55" t="s">
        <v>52</v>
      </c>
      <c r="F33" s="158">
        <f>ROUND(SUM(BH83:BH109), 2)</f>
        <v>0</v>
      </c>
      <c r="G33" s="47"/>
      <c r="H33" s="47"/>
      <c r="I33" s="159">
        <v>0.14999999999999999</v>
      </c>
      <c r="J33" s="158">
        <v>0</v>
      </c>
      <c r="K33" s="51"/>
    </row>
    <row r="34" hidden="1" s="1" customFormat="1" ht="14.4" customHeight="1">
      <c r="B34" s="46"/>
      <c r="C34" s="47"/>
      <c r="D34" s="47"/>
      <c r="E34" s="55" t="s">
        <v>53</v>
      </c>
      <c r="F34" s="158">
        <f>ROUND(SUM(BI83:BI109), 2)</f>
        <v>0</v>
      </c>
      <c r="G34" s="47"/>
      <c r="H34" s="47"/>
      <c r="I34" s="159">
        <v>0</v>
      </c>
      <c r="J34" s="158">
        <v>0</v>
      </c>
      <c r="K34" s="51"/>
    </row>
    <row r="35" s="1" customFormat="1" ht="6.96" customHeight="1">
      <c r="B35" s="46"/>
      <c r="C35" s="47"/>
      <c r="D35" s="47"/>
      <c r="E35" s="47"/>
      <c r="F35" s="47"/>
      <c r="G35" s="47"/>
      <c r="H35" s="47"/>
      <c r="I35" s="144"/>
      <c r="J35" s="47"/>
      <c r="K35" s="51"/>
    </row>
    <row r="36" s="1" customFormat="1" ht="25.44" customHeight="1">
      <c r="B36" s="46"/>
      <c r="C36" s="160"/>
      <c r="D36" s="161" t="s">
        <v>54</v>
      </c>
      <c r="E36" s="98"/>
      <c r="F36" s="98"/>
      <c r="G36" s="162" t="s">
        <v>55</v>
      </c>
      <c r="H36" s="163" t="s">
        <v>56</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29" t="s">
        <v>105</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39" t="s">
        <v>18</v>
      </c>
      <c r="D44" s="47"/>
      <c r="E44" s="47"/>
      <c r="F44" s="47"/>
      <c r="G44" s="47"/>
      <c r="H44" s="47"/>
      <c r="I44" s="144"/>
      <c r="J44" s="47"/>
      <c r="K44" s="51"/>
    </row>
    <row r="45" s="1" customFormat="1" ht="16.5" customHeight="1">
      <c r="B45" s="46"/>
      <c r="C45" s="47"/>
      <c r="D45" s="47"/>
      <c r="E45" s="143" t="str">
        <f>E7</f>
        <v>Rrekonstrukce ul.Spojovací_Velké Přílepy 2.etapa_</v>
      </c>
      <c r="F45" s="39"/>
      <c r="G45" s="39"/>
      <c r="H45" s="39"/>
      <c r="I45" s="144"/>
      <c r="J45" s="47"/>
      <c r="K45" s="51"/>
    </row>
    <row r="46" s="1" customFormat="1" ht="14.4" customHeight="1">
      <c r="B46" s="46"/>
      <c r="C46" s="39" t="s">
        <v>103</v>
      </c>
      <c r="D46" s="47"/>
      <c r="E46" s="47"/>
      <c r="F46" s="47"/>
      <c r="G46" s="47"/>
      <c r="H46" s="47"/>
      <c r="I46" s="144"/>
      <c r="J46" s="47"/>
      <c r="K46" s="51"/>
    </row>
    <row r="47" s="1" customFormat="1" ht="17.25" customHeight="1">
      <c r="B47" s="46"/>
      <c r="C47" s="47"/>
      <c r="D47" s="47"/>
      <c r="E47" s="145" t="str">
        <f>E9</f>
        <v>09012018d2 - Rekonstrukce ul.Spojovací_Velké Přílepy_2.etapa_ VRN a Ostatní</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39" t="s">
        <v>24</v>
      </c>
      <c r="D49" s="47"/>
      <c r="E49" s="47"/>
      <c r="F49" s="34" t="str">
        <f>F12</f>
        <v>Velké Přílepy</v>
      </c>
      <c r="G49" s="47"/>
      <c r="H49" s="47"/>
      <c r="I49" s="146" t="s">
        <v>26</v>
      </c>
      <c r="J49" s="147" t="str">
        <f>IF(J12="","",J12)</f>
        <v>9. 1. 2018</v>
      </c>
      <c r="K49" s="51"/>
    </row>
    <row r="50" s="1" customFormat="1" ht="6.96" customHeight="1">
      <c r="B50" s="46"/>
      <c r="C50" s="47"/>
      <c r="D50" s="47"/>
      <c r="E50" s="47"/>
      <c r="F50" s="47"/>
      <c r="G50" s="47"/>
      <c r="H50" s="47"/>
      <c r="I50" s="144"/>
      <c r="J50" s="47"/>
      <c r="K50" s="51"/>
    </row>
    <row r="51" s="1" customFormat="1">
      <c r="B51" s="46"/>
      <c r="C51" s="39" t="s">
        <v>32</v>
      </c>
      <c r="D51" s="47"/>
      <c r="E51" s="47"/>
      <c r="F51" s="34" t="str">
        <f>E15</f>
        <v>Obec Velké Přílepy</v>
      </c>
      <c r="G51" s="47"/>
      <c r="H51" s="47"/>
      <c r="I51" s="146" t="s">
        <v>39</v>
      </c>
      <c r="J51" s="44" t="str">
        <f>E21</f>
        <v>Ing.Zd.Fiedler</v>
      </c>
      <c r="K51" s="51"/>
    </row>
    <row r="52" s="1" customFormat="1" ht="14.4" customHeight="1">
      <c r="B52" s="46"/>
      <c r="C52" s="39" t="s">
        <v>37</v>
      </c>
      <c r="D52" s="47"/>
      <c r="E52" s="47"/>
      <c r="F52" s="34" t="str">
        <f>IF(E18="","",E18)</f>
        <v/>
      </c>
      <c r="G52" s="47"/>
      <c r="H52" s="47"/>
      <c r="I52" s="144"/>
      <c r="J52" s="172"/>
      <c r="K52" s="51"/>
    </row>
    <row r="53" s="1" customFormat="1" ht="10.32" customHeight="1">
      <c r="B53" s="46"/>
      <c r="C53" s="47"/>
      <c r="D53" s="47"/>
      <c r="E53" s="47"/>
      <c r="F53" s="47"/>
      <c r="G53" s="47"/>
      <c r="H53" s="47"/>
      <c r="I53" s="144"/>
      <c r="J53" s="47"/>
      <c r="K53" s="51"/>
    </row>
    <row r="54" s="1" customFormat="1" ht="29.28" customHeight="1">
      <c r="B54" s="46"/>
      <c r="C54" s="173" t="s">
        <v>106</v>
      </c>
      <c r="D54" s="160"/>
      <c r="E54" s="160"/>
      <c r="F54" s="160"/>
      <c r="G54" s="160"/>
      <c r="H54" s="160"/>
      <c r="I54" s="174"/>
      <c r="J54" s="175" t="s">
        <v>107</v>
      </c>
      <c r="K54" s="176"/>
    </row>
    <row r="55" s="1" customFormat="1" ht="10.32" customHeight="1">
      <c r="B55" s="46"/>
      <c r="C55" s="47"/>
      <c r="D55" s="47"/>
      <c r="E55" s="47"/>
      <c r="F55" s="47"/>
      <c r="G55" s="47"/>
      <c r="H55" s="47"/>
      <c r="I55" s="144"/>
      <c r="J55" s="47"/>
      <c r="K55" s="51"/>
    </row>
    <row r="56" s="1" customFormat="1" ht="29.28" customHeight="1">
      <c r="B56" s="46"/>
      <c r="C56" s="177" t="s">
        <v>108</v>
      </c>
      <c r="D56" s="47"/>
      <c r="E56" s="47"/>
      <c r="F56" s="47"/>
      <c r="G56" s="47"/>
      <c r="H56" s="47"/>
      <c r="I56" s="144"/>
      <c r="J56" s="156">
        <f>J83</f>
        <v>0</v>
      </c>
      <c r="K56" s="51"/>
      <c r="AU56" s="23" t="s">
        <v>109</v>
      </c>
    </row>
    <row r="57" s="7" customFormat="1" ht="24.96" customHeight="1">
      <c r="B57" s="178"/>
      <c r="C57" s="179"/>
      <c r="D57" s="180" t="s">
        <v>534</v>
      </c>
      <c r="E57" s="181"/>
      <c r="F57" s="181"/>
      <c r="G57" s="181"/>
      <c r="H57" s="181"/>
      <c r="I57" s="182"/>
      <c r="J57" s="183">
        <f>J84</f>
        <v>0</v>
      </c>
      <c r="K57" s="184"/>
    </row>
    <row r="58" s="8" customFormat="1" ht="19.92" customHeight="1">
      <c r="B58" s="185"/>
      <c r="C58" s="186"/>
      <c r="D58" s="187" t="s">
        <v>535</v>
      </c>
      <c r="E58" s="188"/>
      <c r="F58" s="188"/>
      <c r="G58" s="188"/>
      <c r="H58" s="188"/>
      <c r="I58" s="189"/>
      <c r="J58" s="190">
        <f>J85</f>
        <v>0</v>
      </c>
      <c r="K58" s="191"/>
    </row>
    <row r="59" s="8" customFormat="1" ht="19.92" customHeight="1">
      <c r="B59" s="185"/>
      <c r="C59" s="186"/>
      <c r="D59" s="187" t="s">
        <v>536</v>
      </c>
      <c r="E59" s="188"/>
      <c r="F59" s="188"/>
      <c r="G59" s="188"/>
      <c r="H59" s="188"/>
      <c r="I59" s="189"/>
      <c r="J59" s="190">
        <f>J88</f>
        <v>0</v>
      </c>
      <c r="K59" s="191"/>
    </row>
    <row r="60" s="8" customFormat="1" ht="19.92" customHeight="1">
      <c r="B60" s="185"/>
      <c r="C60" s="186"/>
      <c r="D60" s="187" t="s">
        <v>537</v>
      </c>
      <c r="E60" s="188"/>
      <c r="F60" s="188"/>
      <c r="G60" s="188"/>
      <c r="H60" s="188"/>
      <c r="I60" s="189"/>
      <c r="J60" s="190">
        <f>J98</f>
        <v>0</v>
      </c>
      <c r="K60" s="191"/>
    </row>
    <row r="61" s="8" customFormat="1" ht="19.92" customHeight="1">
      <c r="B61" s="185"/>
      <c r="C61" s="186"/>
      <c r="D61" s="187" t="s">
        <v>538</v>
      </c>
      <c r="E61" s="188"/>
      <c r="F61" s="188"/>
      <c r="G61" s="188"/>
      <c r="H61" s="188"/>
      <c r="I61" s="189"/>
      <c r="J61" s="190">
        <f>J102</f>
        <v>0</v>
      </c>
      <c r="K61" s="191"/>
    </row>
    <row r="62" s="8" customFormat="1" ht="19.92" customHeight="1">
      <c r="B62" s="185"/>
      <c r="C62" s="186"/>
      <c r="D62" s="187" t="s">
        <v>539</v>
      </c>
      <c r="E62" s="188"/>
      <c r="F62" s="188"/>
      <c r="G62" s="188"/>
      <c r="H62" s="188"/>
      <c r="I62" s="189"/>
      <c r="J62" s="190">
        <f>J105</f>
        <v>0</v>
      </c>
      <c r="K62" s="191"/>
    </row>
    <row r="63" s="8" customFormat="1" ht="19.92" customHeight="1">
      <c r="B63" s="185"/>
      <c r="C63" s="186"/>
      <c r="D63" s="187" t="s">
        <v>540</v>
      </c>
      <c r="E63" s="188"/>
      <c r="F63" s="188"/>
      <c r="G63" s="188"/>
      <c r="H63" s="188"/>
      <c r="I63" s="189"/>
      <c r="J63" s="190">
        <f>J108</f>
        <v>0</v>
      </c>
      <c r="K63" s="191"/>
    </row>
    <row r="64" s="1" customFormat="1" ht="21.84" customHeight="1">
      <c r="B64" s="46"/>
      <c r="C64" s="47"/>
      <c r="D64" s="47"/>
      <c r="E64" s="47"/>
      <c r="F64" s="47"/>
      <c r="G64" s="47"/>
      <c r="H64" s="47"/>
      <c r="I64" s="144"/>
      <c r="J64" s="47"/>
      <c r="K64" s="51"/>
    </row>
    <row r="65" s="1" customFormat="1" ht="6.96" customHeight="1">
      <c r="B65" s="67"/>
      <c r="C65" s="68"/>
      <c r="D65" s="68"/>
      <c r="E65" s="68"/>
      <c r="F65" s="68"/>
      <c r="G65" s="68"/>
      <c r="H65" s="68"/>
      <c r="I65" s="167"/>
      <c r="J65" s="68"/>
      <c r="K65" s="69"/>
    </row>
    <row r="69" s="1" customFormat="1" ht="6.96" customHeight="1">
      <c r="B69" s="70"/>
      <c r="C69" s="71"/>
      <c r="D69" s="71"/>
      <c r="E69" s="71"/>
      <c r="F69" s="71"/>
      <c r="G69" s="71"/>
      <c r="H69" s="71"/>
      <c r="I69" s="170"/>
      <c r="J69" s="71"/>
      <c r="K69" s="71"/>
      <c r="L69" s="72"/>
    </row>
    <row r="70" s="1" customFormat="1" ht="36.96" customHeight="1">
      <c r="B70" s="46"/>
      <c r="C70" s="73" t="s">
        <v>117</v>
      </c>
      <c r="D70" s="74"/>
      <c r="E70" s="74"/>
      <c r="F70" s="74"/>
      <c r="G70" s="74"/>
      <c r="H70" s="74"/>
      <c r="I70" s="192"/>
      <c r="J70" s="74"/>
      <c r="K70" s="74"/>
      <c r="L70" s="72"/>
    </row>
    <row r="71" s="1" customFormat="1" ht="6.96" customHeight="1">
      <c r="B71" s="46"/>
      <c r="C71" s="74"/>
      <c r="D71" s="74"/>
      <c r="E71" s="74"/>
      <c r="F71" s="74"/>
      <c r="G71" s="74"/>
      <c r="H71" s="74"/>
      <c r="I71" s="192"/>
      <c r="J71" s="74"/>
      <c r="K71" s="74"/>
      <c r="L71" s="72"/>
    </row>
    <row r="72" s="1" customFormat="1" ht="14.4" customHeight="1">
      <c r="B72" s="46"/>
      <c r="C72" s="76" t="s">
        <v>18</v>
      </c>
      <c r="D72" s="74"/>
      <c r="E72" s="74"/>
      <c r="F72" s="74"/>
      <c r="G72" s="74"/>
      <c r="H72" s="74"/>
      <c r="I72" s="192"/>
      <c r="J72" s="74"/>
      <c r="K72" s="74"/>
      <c r="L72" s="72"/>
    </row>
    <row r="73" s="1" customFormat="1" ht="16.5" customHeight="1">
      <c r="B73" s="46"/>
      <c r="C73" s="74"/>
      <c r="D73" s="74"/>
      <c r="E73" s="193" t="str">
        <f>E7</f>
        <v>Rrekonstrukce ul.Spojovací_Velké Přílepy 2.etapa_</v>
      </c>
      <c r="F73" s="76"/>
      <c r="G73" s="76"/>
      <c r="H73" s="76"/>
      <c r="I73" s="192"/>
      <c r="J73" s="74"/>
      <c r="K73" s="74"/>
      <c r="L73" s="72"/>
    </row>
    <row r="74" s="1" customFormat="1" ht="14.4" customHeight="1">
      <c r="B74" s="46"/>
      <c r="C74" s="76" t="s">
        <v>103</v>
      </c>
      <c r="D74" s="74"/>
      <c r="E74" s="74"/>
      <c r="F74" s="74"/>
      <c r="G74" s="74"/>
      <c r="H74" s="74"/>
      <c r="I74" s="192"/>
      <c r="J74" s="74"/>
      <c r="K74" s="74"/>
      <c r="L74" s="72"/>
    </row>
    <row r="75" s="1" customFormat="1" ht="17.25" customHeight="1">
      <c r="B75" s="46"/>
      <c r="C75" s="74"/>
      <c r="D75" s="74"/>
      <c r="E75" s="82" t="str">
        <f>E9</f>
        <v>09012018d2 - Rekonstrukce ul.Spojovací_Velké Přílepy_2.etapa_ VRN a Ostatní</v>
      </c>
      <c r="F75" s="74"/>
      <c r="G75" s="74"/>
      <c r="H75" s="74"/>
      <c r="I75" s="192"/>
      <c r="J75" s="74"/>
      <c r="K75" s="74"/>
      <c r="L75" s="72"/>
    </row>
    <row r="76" s="1" customFormat="1" ht="6.96" customHeight="1">
      <c r="B76" s="46"/>
      <c r="C76" s="74"/>
      <c r="D76" s="74"/>
      <c r="E76" s="74"/>
      <c r="F76" s="74"/>
      <c r="G76" s="74"/>
      <c r="H76" s="74"/>
      <c r="I76" s="192"/>
      <c r="J76" s="74"/>
      <c r="K76" s="74"/>
      <c r="L76" s="72"/>
    </row>
    <row r="77" s="1" customFormat="1" ht="18" customHeight="1">
      <c r="B77" s="46"/>
      <c r="C77" s="76" t="s">
        <v>24</v>
      </c>
      <c r="D77" s="74"/>
      <c r="E77" s="74"/>
      <c r="F77" s="194" t="str">
        <f>F12</f>
        <v>Velké Přílepy</v>
      </c>
      <c r="G77" s="74"/>
      <c r="H77" s="74"/>
      <c r="I77" s="195" t="s">
        <v>26</v>
      </c>
      <c r="J77" s="85" t="str">
        <f>IF(J12="","",J12)</f>
        <v>9. 1. 2018</v>
      </c>
      <c r="K77" s="74"/>
      <c r="L77" s="72"/>
    </row>
    <row r="78" s="1" customFormat="1" ht="6.96" customHeight="1">
      <c r="B78" s="46"/>
      <c r="C78" s="74"/>
      <c r="D78" s="74"/>
      <c r="E78" s="74"/>
      <c r="F78" s="74"/>
      <c r="G78" s="74"/>
      <c r="H78" s="74"/>
      <c r="I78" s="192"/>
      <c r="J78" s="74"/>
      <c r="K78" s="74"/>
      <c r="L78" s="72"/>
    </row>
    <row r="79" s="1" customFormat="1">
      <c r="B79" s="46"/>
      <c r="C79" s="76" t="s">
        <v>32</v>
      </c>
      <c r="D79" s="74"/>
      <c r="E79" s="74"/>
      <c r="F79" s="194" t="str">
        <f>E15</f>
        <v>Obec Velké Přílepy</v>
      </c>
      <c r="G79" s="74"/>
      <c r="H79" s="74"/>
      <c r="I79" s="195" t="s">
        <v>39</v>
      </c>
      <c r="J79" s="194" t="str">
        <f>E21</f>
        <v>Ing.Zd.Fiedler</v>
      </c>
      <c r="K79" s="74"/>
      <c r="L79" s="72"/>
    </row>
    <row r="80" s="1" customFormat="1" ht="14.4" customHeight="1">
      <c r="B80" s="46"/>
      <c r="C80" s="76" t="s">
        <v>37</v>
      </c>
      <c r="D80" s="74"/>
      <c r="E80" s="74"/>
      <c r="F80" s="194" t="str">
        <f>IF(E18="","",E18)</f>
        <v/>
      </c>
      <c r="G80" s="74"/>
      <c r="H80" s="74"/>
      <c r="I80" s="192"/>
      <c r="J80" s="74"/>
      <c r="K80" s="74"/>
      <c r="L80" s="72"/>
    </row>
    <row r="81" s="1" customFormat="1" ht="10.32" customHeight="1">
      <c r="B81" s="46"/>
      <c r="C81" s="74"/>
      <c r="D81" s="74"/>
      <c r="E81" s="74"/>
      <c r="F81" s="74"/>
      <c r="G81" s="74"/>
      <c r="H81" s="74"/>
      <c r="I81" s="192"/>
      <c r="J81" s="74"/>
      <c r="K81" s="74"/>
      <c r="L81" s="72"/>
    </row>
    <row r="82" s="9" customFormat="1" ht="29.28" customHeight="1">
      <c r="B82" s="196"/>
      <c r="C82" s="197" t="s">
        <v>118</v>
      </c>
      <c r="D82" s="198" t="s">
        <v>63</v>
      </c>
      <c r="E82" s="198" t="s">
        <v>59</v>
      </c>
      <c r="F82" s="198" t="s">
        <v>119</v>
      </c>
      <c r="G82" s="198" t="s">
        <v>120</v>
      </c>
      <c r="H82" s="198" t="s">
        <v>121</v>
      </c>
      <c r="I82" s="199" t="s">
        <v>122</v>
      </c>
      <c r="J82" s="198" t="s">
        <v>107</v>
      </c>
      <c r="K82" s="200" t="s">
        <v>123</v>
      </c>
      <c r="L82" s="201"/>
      <c r="M82" s="102" t="s">
        <v>124</v>
      </c>
      <c r="N82" s="103" t="s">
        <v>48</v>
      </c>
      <c r="O82" s="103" t="s">
        <v>125</v>
      </c>
      <c r="P82" s="103" t="s">
        <v>126</v>
      </c>
      <c r="Q82" s="103" t="s">
        <v>127</v>
      </c>
      <c r="R82" s="103" t="s">
        <v>128</v>
      </c>
      <c r="S82" s="103" t="s">
        <v>129</v>
      </c>
      <c r="T82" s="104" t="s">
        <v>130</v>
      </c>
    </row>
    <row r="83" s="1" customFormat="1" ht="29.28" customHeight="1">
      <c r="B83" s="46"/>
      <c r="C83" s="108" t="s">
        <v>108</v>
      </c>
      <c r="D83" s="74"/>
      <c r="E83" s="74"/>
      <c r="F83" s="74"/>
      <c r="G83" s="74"/>
      <c r="H83" s="74"/>
      <c r="I83" s="192"/>
      <c r="J83" s="202">
        <f>BK83</f>
        <v>0</v>
      </c>
      <c r="K83" s="74"/>
      <c r="L83" s="72"/>
      <c r="M83" s="105"/>
      <c r="N83" s="106"/>
      <c r="O83" s="106"/>
      <c r="P83" s="203">
        <f>P84</f>
        <v>0</v>
      </c>
      <c r="Q83" s="106"/>
      <c r="R83" s="203">
        <f>R84</f>
        <v>0</v>
      </c>
      <c r="S83" s="106"/>
      <c r="T83" s="204">
        <f>T84</f>
        <v>0</v>
      </c>
      <c r="AT83" s="23" t="s">
        <v>77</v>
      </c>
      <c r="AU83" s="23" t="s">
        <v>109</v>
      </c>
      <c r="BK83" s="205">
        <f>BK84</f>
        <v>0</v>
      </c>
    </row>
    <row r="84" s="10" customFormat="1" ht="37.44" customHeight="1">
      <c r="B84" s="206"/>
      <c r="C84" s="207"/>
      <c r="D84" s="208" t="s">
        <v>77</v>
      </c>
      <c r="E84" s="209" t="s">
        <v>541</v>
      </c>
      <c r="F84" s="209" t="s">
        <v>542</v>
      </c>
      <c r="G84" s="207"/>
      <c r="H84" s="207"/>
      <c r="I84" s="210"/>
      <c r="J84" s="211">
        <f>BK84</f>
        <v>0</v>
      </c>
      <c r="K84" s="207"/>
      <c r="L84" s="212"/>
      <c r="M84" s="213"/>
      <c r="N84" s="214"/>
      <c r="O84" s="214"/>
      <c r="P84" s="215">
        <f>P85+P88+P98+P102+P105+P108</f>
        <v>0</v>
      </c>
      <c r="Q84" s="214"/>
      <c r="R84" s="215">
        <f>R85+R88+R98+R102+R105+R108</f>
        <v>0</v>
      </c>
      <c r="S84" s="214"/>
      <c r="T84" s="216">
        <f>T85+T88+T98+T102+T105+T108</f>
        <v>0</v>
      </c>
      <c r="AR84" s="217" t="s">
        <v>140</v>
      </c>
      <c r="AT84" s="218" t="s">
        <v>77</v>
      </c>
      <c r="AU84" s="218" t="s">
        <v>78</v>
      </c>
      <c r="AY84" s="217" t="s">
        <v>133</v>
      </c>
      <c r="BK84" s="219">
        <f>BK85+BK88+BK98+BK102+BK105+BK108</f>
        <v>0</v>
      </c>
    </row>
    <row r="85" s="10" customFormat="1" ht="19.92" customHeight="1">
      <c r="B85" s="206"/>
      <c r="C85" s="207"/>
      <c r="D85" s="208" t="s">
        <v>77</v>
      </c>
      <c r="E85" s="220" t="s">
        <v>78</v>
      </c>
      <c r="F85" s="220" t="s">
        <v>542</v>
      </c>
      <c r="G85" s="207"/>
      <c r="H85" s="207"/>
      <c r="I85" s="210"/>
      <c r="J85" s="221">
        <f>BK85</f>
        <v>0</v>
      </c>
      <c r="K85" s="207"/>
      <c r="L85" s="212"/>
      <c r="M85" s="213"/>
      <c r="N85" s="214"/>
      <c r="O85" s="214"/>
      <c r="P85" s="215">
        <f>SUM(P86:P87)</f>
        <v>0</v>
      </c>
      <c r="Q85" s="214"/>
      <c r="R85" s="215">
        <f>SUM(R86:R87)</f>
        <v>0</v>
      </c>
      <c r="S85" s="214"/>
      <c r="T85" s="216">
        <f>SUM(T86:T87)</f>
        <v>0</v>
      </c>
      <c r="AR85" s="217" t="s">
        <v>140</v>
      </c>
      <c r="AT85" s="218" t="s">
        <v>77</v>
      </c>
      <c r="AU85" s="218" t="s">
        <v>86</v>
      </c>
      <c r="AY85" s="217" t="s">
        <v>133</v>
      </c>
      <c r="BK85" s="219">
        <f>SUM(BK86:BK87)</f>
        <v>0</v>
      </c>
    </row>
    <row r="86" s="1" customFormat="1" ht="16.5" customHeight="1">
      <c r="B86" s="46"/>
      <c r="C86" s="222" t="s">
        <v>86</v>
      </c>
      <c r="D86" s="222" t="s">
        <v>135</v>
      </c>
      <c r="E86" s="223" t="s">
        <v>543</v>
      </c>
      <c r="F86" s="224" t="s">
        <v>544</v>
      </c>
      <c r="G86" s="225" t="s">
        <v>545</v>
      </c>
      <c r="H86" s="226">
        <v>1</v>
      </c>
      <c r="I86" s="227"/>
      <c r="J86" s="228">
        <f>ROUND(I86*H86,2)</f>
        <v>0</v>
      </c>
      <c r="K86" s="224" t="s">
        <v>34</v>
      </c>
      <c r="L86" s="72"/>
      <c r="M86" s="229" t="s">
        <v>34</v>
      </c>
      <c r="N86" s="230" t="s">
        <v>49</v>
      </c>
      <c r="O86" s="47"/>
      <c r="P86" s="231">
        <f>O86*H86</f>
        <v>0</v>
      </c>
      <c r="Q86" s="231">
        <v>0</v>
      </c>
      <c r="R86" s="231">
        <f>Q86*H86</f>
        <v>0</v>
      </c>
      <c r="S86" s="231">
        <v>0</v>
      </c>
      <c r="T86" s="232">
        <f>S86*H86</f>
        <v>0</v>
      </c>
      <c r="AR86" s="23" t="s">
        <v>546</v>
      </c>
      <c r="AT86" s="23" t="s">
        <v>135</v>
      </c>
      <c r="AU86" s="23" t="s">
        <v>23</v>
      </c>
      <c r="AY86" s="23" t="s">
        <v>133</v>
      </c>
      <c r="BE86" s="233">
        <f>IF(N86="základní",J86,0)</f>
        <v>0</v>
      </c>
      <c r="BF86" s="233">
        <f>IF(N86="snížená",J86,0)</f>
        <v>0</v>
      </c>
      <c r="BG86" s="233">
        <f>IF(N86="zákl. přenesená",J86,0)</f>
        <v>0</v>
      </c>
      <c r="BH86" s="233">
        <f>IF(N86="sníž. přenesená",J86,0)</f>
        <v>0</v>
      </c>
      <c r="BI86" s="233">
        <f>IF(N86="nulová",J86,0)</f>
        <v>0</v>
      </c>
      <c r="BJ86" s="23" t="s">
        <v>86</v>
      </c>
      <c r="BK86" s="233">
        <f>ROUND(I86*H86,2)</f>
        <v>0</v>
      </c>
      <c r="BL86" s="23" t="s">
        <v>546</v>
      </c>
      <c r="BM86" s="23" t="s">
        <v>547</v>
      </c>
    </row>
    <row r="87" s="1" customFormat="1" ht="16.5" customHeight="1">
      <c r="B87" s="46"/>
      <c r="C87" s="222" t="s">
        <v>23</v>
      </c>
      <c r="D87" s="222" t="s">
        <v>135</v>
      </c>
      <c r="E87" s="223" t="s">
        <v>548</v>
      </c>
      <c r="F87" s="224" t="s">
        <v>549</v>
      </c>
      <c r="G87" s="225" t="s">
        <v>545</v>
      </c>
      <c r="H87" s="226">
        <v>1</v>
      </c>
      <c r="I87" s="227"/>
      <c r="J87" s="228">
        <f>ROUND(I87*H87,2)</f>
        <v>0</v>
      </c>
      <c r="K87" s="224" t="s">
        <v>34</v>
      </c>
      <c r="L87" s="72"/>
      <c r="M87" s="229" t="s">
        <v>34</v>
      </c>
      <c r="N87" s="230" t="s">
        <v>49</v>
      </c>
      <c r="O87" s="47"/>
      <c r="P87" s="231">
        <f>O87*H87</f>
        <v>0</v>
      </c>
      <c r="Q87" s="231">
        <v>0</v>
      </c>
      <c r="R87" s="231">
        <f>Q87*H87</f>
        <v>0</v>
      </c>
      <c r="S87" s="231">
        <v>0</v>
      </c>
      <c r="T87" s="232">
        <f>S87*H87</f>
        <v>0</v>
      </c>
      <c r="AR87" s="23" t="s">
        <v>546</v>
      </c>
      <c r="AT87" s="23" t="s">
        <v>135</v>
      </c>
      <c r="AU87" s="23" t="s">
        <v>23</v>
      </c>
      <c r="AY87" s="23" t="s">
        <v>133</v>
      </c>
      <c r="BE87" s="233">
        <f>IF(N87="základní",J87,0)</f>
        <v>0</v>
      </c>
      <c r="BF87" s="233">
        <f>IF(N87="snížená",J87,0)</f>
        <v>0</v>
      </c>
      <c r="BG87" s="233">
        <f>IF(N87="zákl. přenesená",J87,0)</f>
        <v>0</v>
      </c>
      <c r="BH87" s="233">
        <f>IF(N87="sníž. přenesená",J87,0)</f>
        <v>0</v>
      </c>
      <c r="BI87" s="233">
        <f>IF(N87="nulová",J87,0)</f>
        <v>0</v>
      </c>
      <c r="BJ87" s="23" t="s">
        <v>86</v>
      </c>
      <c r="BK87" s="233">
        <f>ROUND(I87*H87,2)</f>
        <v>0</v>
      </c>
      <c r="BL87" s="23" t="s">
        <v>546</v>
      </c>
      <c r="BM87" s="23" t="s">
        <v>550</v>
      </c>
    </row>
    <row r="88" s="10" customFormat="1" ht="29.88" customHeight="1">
      <c r="B88" s="206"/>
      <c r="C88" s="207"/>
      <c r="D88" s="208" t="s">
        <v>77</v>
      </c>
      <c r="E88" s="220" t="s">
        <v>551</v>
      </c>
      <c r="F88" s="220" t="s">
        <v>552</v>
      </c>
      <c r="G88" s="207"/>
      <c r="H88" s="207"/>
      <c r="I88" s="210"/>
      <c r="J88" s="221">
        <f>BK88</f>
        <v>0</v>
      </c>
      <c r="K88" s="207"/>
      <c r="L88" s="212"/>
      <c r="M88" s="213"/>
      <c r="N88" s="214"/>
      <c r="O88" s="214"/>
      <c r="P88" s="215">
        <f>SUM(P89:P97)</f>
        <v>0</v>
      </c>
      <c r="Q88" s="214"/>
      <c r="R88" s="215">
        <f>SUM(R89:R97)</f>
        <v>0</v>
      </c>
      <c r="S88" s="214"/>
      <c r="T88" s="216">
        <f>SUM(T89:T97)</f>
        <v>0</v>
      </c>
      <c r="AR88" s="217" t="s">
        <v>163</v>
      </c>
      <c r="AT88" s="218" t="s">
        <v>77</v>
      </c>
      <c r="AU88" s="218" t="s">
        <v>86</v>
      </c>
      <c r="AY88" s="217" t="s">
        <v>133</v>
      </c>
      <c r="BK88" s="219">
        <f>SUM(BK89:BK97)</f>
        <v>0</v>
      </c>
    </row>
    <row r="89" s="1" customFormat="1" ht="16.5" customHeight="1">
      <c r="B89" s="46"/>
      <c r="C89" s="222" t="s">
        <v>151</v>
      </c>
      <c r="D89" s="222" t="s">
        <v>135</v>
      </c>
      <c r="E89" s="223" t="s">
        <v>553</v>
      </c>
      <c r="F89" s="224" t="s">
        <v>554</v>
      </c>
      <c r="G89" s="225" t="s">
        <v>154</v>
      </c>
      <c r="H89" s="226">
        <v>1</v>
      </c>
      <c r="I89" s="227"/>
      <c r="J89" s="228">
        <f>ROUND(I89*H89,2)</f>
        <v>0</v>
      </c>
      <c r="K89" s="224" t="s">
        <v>172</v>
      </c>
      <c r="L89" s="72"/>
      <c r="M89" s="229" t="s">
        <v>34</v>
      </c>
      <c r="N89" s="230" t="s">
        <v>49</v>
      </c>
      <c r="O89" s="47"/>
      <c r="P89" s="231">
        <f>O89*H89</f>
        <v>0</v>
      </c>
      <c r="Q89" s="231">
        <v>0</v>
      </c>
      <c r="R89" s="231">
        <f>Q89*H89</f>
        <v>0</v>
      </c>
      <c r="S89" s="231">
        <v>0</v>
      </c>
      <c r="T89" s="232">
        <f>S89*H89</f>
        <v>0</v>
      </c>
      <c r="AR89" s="23" t="s">
        <v>555</v>
      </c>
      <c r="AT89" s="23" t="s">
        <v>135</v>
      </c>
      <c r="AU89" s="23" t="s">
        <v>23</v>
      </c>
      <c r="AY89" s="23" t="s">
        <v>133</v>
      </c>
      <c r="BE89" s="233">
        <f>IF(N89="základní",J89,0)</f>
        <v>0</v>
      </c>
      <c r="BF89" s="233">
        <f>IF(N89="snížená",J89,0)</f>
        <v>0</v>
      </c>
      <c r="BG89" s="233">
        <f>IF(N89="zákl. přenesená",J89,0)</f>
        <v>0</v>
      </c>
      <c r="BH89" s="233">
        <f>IF(N89="sníž. přenesená",J89,0)</f>
        <v>0</v>
      </c>
      <c r="BI89" s="233">
        <f>IF(N89="nulová",J89,0)</f>
        <v>0</v>
      </c>
      <c r="BJ89" s="23" t="s">
        <v>86</v>
      </c>
      <c r="BK89" s="233">
        <f>ROUND(I89*H89,2)</f>
        <v>0</v>
      </c>
      <c r="BL89" s="23" t="s">
        <v>555</v>
      </c>
      <c r="BM89" s="23" t="s">
        <v>556</v>
      </c>
    </row>
    <row r="90" s="12" customFormat="1">
      <c r="B90" s="247"/>
      <c r="C90" s="248"/>
      <c r="D90" s="234" t="s">
        <v>144</v>
      </c>
      <c r="E90" s="249" t="s">
        <v>34</v>
      </c>
      <c r="F90" s="250" t="s">
        <v>86</v>
      </c>
      <c r="G90" s="248"/>
      <c r="H90" s="251">
        <v>1</v>
      </c>
      <c r="I90" s="252"/>
      <c r="J90" s="248"/>
      <c r="K90" s="248"/>
      <c r="L90" s="253"/>
      <c r="M90" s="254"/>
      <c r="N90" s="255"/>
      <c r="O90" s="255"/>
      <c r="P90" s="255"/>
      <c r="Q90" s="255"/>
      <c r="R90" s="255"/>
      <c r="S90" s="255"/>
      <c r="T90" s="256"/>
      <c r="AT90" s="257" t="s">
        <v>144</v>
      </c>
      <c r="AU90" s="257" t="s">
        <v>23</v>
      </c>
      <c r="AV90" s="12" t="s">
        <v>23</v>
      </c>
      <c r="AW90" s="12" t="s">
        <v>41</v>
      </c>
      <c r="AX90" s="12" t="s">
        <v>86</v>
      </c>
      <c r="AY90" s="257" t="s">
        <v>133</v>
      </c>
    </row>
    <row r="91" s="1" customFormat="1" ht="16.5" customHeight="1">
      <c r="B91" s="46"/>
      <c r="C91" s="222" t="s">
        <v>140</v>
      </c>
      <c r="D91" s="222" t="s">
        <v>135</v>
      </c>
      <c r="E91" s="223" t="s">
        <v>557</v>
      </c>
      <c r="F91" s="224" t="s">
        <v>558</v>
      </c>
      <c r="G91" s="225" t="s">
        <v>154</v>
      </c>
      <c r="H91" s="226">
        <v>1</v>
      </c>
      <c r="I91" s="227"/>
      <c r="J91" s="228">
        <f>ROUND(I91*H91,2)</f>
        <v>0</v>
      </c>
      <c r="K91" s="224" t="s">
        <v>139</v>
      </c>
      <c r="L91" s="72"/>
      <c r="M91" s="229" t="s">
        <v>34</v>
      </c>
      <c r="N91" s="230" t="s">
        <v>49</v>
      </c>
      <c r="O91" s="47"/>
      <c r="P91" s="231">
        <f>O91*H91</f>
        <v>0</v>
      </c>
      <c r="Q91" s="231">
        <v>0</v>
      </c>
      <c r="R91" s="231">
        <f>Q91*H91</f>
        <v>0</v>
      </c>
      <c r="S91" s="231">
        <v>0</v>
      </c>
      <c r="T91" s="232">
        <f>S91*H91</f>
        <v>0</v>
      </c>
      <c r="AR91" s="23" t="s">
        <v>555</v>
      </c>
      <c r="AT91" s="23" t="s">
        <v>135</v>
      </c>
      <c r="AU91" s="23" t="s">
        <v>23</v>
      </c>
      <c r="AY91" s="23" t="s">
        <v>133</v>
      </c>
      <c r="BE91" s="233">
        <f>IF(N91="základní",J91,0)</f>
        <v>0</v>
      </c>
      <c r="BF91" s="233">
        <f>IF(N91="snížená",J91,0)</f>
        <v>0</v>
      </c>
      <c r="BG91" s="233">
        <f>IF(N91="zákl. přenesená",J91,0)</f>
        <v>0</v>
      </c>
      <c r="BH91" s="233">
        <f>IF(N91="sníž. přenesená",J91,0)</f>
        <v>0</v>
      </c>
      <c r="BI91" s="233">
        <f>IF(N91="nulová",J91,0)</f>
        <v>0</v>
      </c>
      <c r="BJ91" s="23" t="s">
        <v>86</v>
      </c>
      <c r="BK91" s="233">
        <f>ROUND(I91*H91,2)</f>
        <v>0</v>
      </c>
      <c r="BL91" s="23" t="s">
        <v>555</v>
      </c>
      <c r="BM91" s="23" t="s">
        <v>559</v>
      </c>
    </row>
    <row r="92" s="11" customFormat="1">
      <c r="B92" s="237"/>
      <c r="C92" s="238"/>
      <c r="D92" s="234" t="s">
        <v>144</v>
      </c>
      <c r="E92" s="239" t="s">
        <v>34</v>
      </c>
      <c r="F92" s="240" t="s">
        <v>560</v>
      </c>
      <c r="G92" s="238"/>
      <c r="H92" s="239" t="s">
        <v>34</v>
      </c>
      <c r="I92" s="241"/>
      <c r="J92" s="238"/>
      <c r="K92" s="238"/>
      <c r="L92" s="242"/>
      <c r="M92" s="243"/>
      <c r="N92" s="244"/>
      <c r="O92" s="244"/>
      <c r="P92" s="244"/>
      <c r="Q92" s="244"/>
      <c r="R92" s="244"/>
      <c r="S92" s="244"/>
      <c r="T92" s="245"/>
      <c r="AT92" s="246" t="s">
        <v>144</v>
      </c>
      <c r="AU92" s="246" t="s">
        <v>23</v>
      </c>
      <c r="AV92" s="11" t="s">
        <v>86</v>
      </c>
      <c r="AW92" s="11" t="s">
        <v>41</v>
      </c>
      <c r="AX92" s="11" t="s">
        <v>78</v>
      </c>
      <c r="AY92" s="246" t="s">
        <v>133</v>
      </c>
    </row>
    <row r="93" s="12" customFormat="1">
      <c r="B93" s="247"/>
      <c r="C93" s="248"/>
      <c r="D93" s="234" t="s">
        <v>144</v>
      </c>
      <c r="E93" s="249" t="s">
        <v>34</v>
      </c>
      <c r="F93" s="250" t="s">
        <v>86</v>
      </c>
      <c r="G93" s="248"/>
      <c r="H93" s="251">
        <v>1</v>
      </c>
      <c r="I93" s="252"/>
      <c r="J93" s="248"/>
      <c r="K93" s="248"/>
      <c r="L93" s="253"/>
      <c r="M93" s="254"/>
      <c r="N93" s="255"/>
      <c r="O93" s="255"/>
      <c r="P93" s="255"/>
      <c r="Q93" s="255"/>
      <c r="R93" s="255"/>
      <c r="S93" s="255"/>
      <c r="T93" s="256"/>
      <c r="AT93" s="257" t="s">
        <v>144</v>
      </c>
      <c r="AU93" s="257" t="s">
        <v>23</v>
      </c>
      <c r="AV93" s="12" t="s">
        <v>23</v>
      </c>
      <c r="AW93" s="12" t="s">
        <v>41</v>
      </c>
      <c r="AX93" s="12" t="s">
        <v>78</v>
      </c>
      <c r="AY93" s="257" t="s">
        <v>133</v>
      </c>
    </row>
    <row r="94" s="13" customFormat="1">
      <c r="B94" s="258"/>
      <c r="C94" s="259"/>
      <c r="D94" s="234" t="s">
        <v>144</v>
      </c>
      <c r="E94" s="260" t="s">
        <v>34</v>
      </c>
      <c r="F94" s="261" t="s">
        <v>156</v>
      </c>
      <c r="G94" s="259"/>
      <c r="H94" s="262">
        <v>1</v>
      </c>
      <c r="I94" s="263"/>
      <c r="J94" s="259"/>
      <c r="K94" s="259"/>
      <c r="L94" s="264"/>
      <c r="M94" s="265"/>
      <c r="N94" s="266"/>
      <c r="O94" s="266"/>
      <c r="P94" s="266"/>
      <c r="Q94" s="266"/>
      <c r="R94" s="266"/>
      <c r="S94" s="266"/>
      <c r="T94" s="267"/>
      <c r="AT94" s="268" t="s">
        <v>144</v>
      </c>
      <c r="AU94" s="268" t="s">
        <v>23</v>
      </c>
      <c r="AV94" s="13" t="s">
        <v>140</v>
      </c>
      <c r="AW94" s="13" t="s">
        <v>41</v>
      </c>
      <c r="AX94" s="13" t="s">
        <v>86</v>
      </c>
      <c r="AY94" s="268" t="s">
        <v>133</v>
      </c>
    </row>
    <row r="95" s="1" customFormat="1" ht="16.5" customHeight="1">
      <c r="B95" s="46"/>
      <c r="C95" s="222" t="s">
        <v>163</v>
      </c>
      <c r="D95" s="222" t="s">
        <v>135</v>
      </c>
      <c r="E95" s="223" t="s">
        <v>561</v>
      </c>
      <c r="F95" s="224" t="s">
        <v>562</v>
      </c>
      <c r="G95" s="225" t="s">
        <v>154</v>
      </c>
      <c r="H95" s="226">
        <v>1</v>
      </c>
      <c r="I95" s="227"/>
      <c r="J95" s="228">
        <f>ROUND(I95*H95,2)</f>
        <v>0</v>
      </c>
      <c r="K95" s="224" t="s">
        <v>172</v>
      </c>
      <c r="L95" s="72"/>
      <c r="M95" s="229" t="s">
        <v>34</v>
      </c>
      <c r="N95" s="230" t="s">
        <v>49</v>
      </c>
      <c r="O95" s="47"/>
      <c r="P95" s="231">
        <f>O95*H95</f>
        <v>0</v>
      </c>
      <c r="Q95" s="231">
        <v>0</v>
      </c>
      <c r="R95" s="231">
        <f>Q95*H95</f>
        <v>0</v>
      </c>
      <c r="S95" s="231">
        <v>0</v>
      </c>
      <c r="T95" s="232">
        <f>S95*H95</f>
        <v>0</v>
      </c>
      <c r="AR95" s="23" t="s">
        <v>555</v>
      </c>
      <c r="AT95" s="23" t="s">
        <v>135</v>
      </c>
      <c r="AU95" s="23" t="s">
        <v>23</v>
      </c>
      <c r="AY95" s="23" t="s">
        <v>133</v>
      </c>
      <c r="BE95" s="233">
        <f>IF(N95="základní",J95,0)</f>
        <v>0</v>
      </c>
      <c r="BF95" s="233">
        <f>IF(N95="snížená",J95,0)</f>
        <v>0</v>
      </c>
      <c r="BG95" s="233">
        <f>IF(N95="zákl. přenesená",J95,0)</f>
        <v>0</v>
      </c>
      <c r="BH95" s="233">
        <f>IF(N95="sníž. přenesená",J95,0)</f>
        <v>0</v>
      </c>
      <c r="BI95" s="233">
        <f>IF(N95="nulová",J95,0)</f>
        <v>0</v>
      </c>
      <c r="BJ95" s="23" t="s">
        <v>86</v>
      </c>
      <c r="BK95" s="233">
        <f>ROUND(I95*H95,2)</f>
        <v>0</v>
      </c>
      <c r="BL95" s="23" t="s">
        <v>555</v>
      </c>
      <c r="BM95" s="23" t="s">
        <v>563</v>
      </c>
    </row>
    <row r="96" s="1" customFormat="1" ht="16.5" customHeight="1">
      <c r="B96" s="46"/>
      <c r="C96" s="222" t="s">
        <v>169</v>
      </c>
      <c r="D96" s="222" t="s">
        <v>135</v>
      </c>
      <c r="E96" s="223" t="s">
        <v>564</v>
      </c>
      <c r="F96" s="224" t="s">
        <v>565</v>
      </c>
      <c r="G96" s="225" t="s">
        <v>154</v>
      </c>
      <c r="H96" s="226">
        <v>1</v>
      </c>
      <c r="I96" s="227"/>
      <c r="J96" s="228">
        <f>ROUND(I96*H96,2)</f>
        <v>0</v>
      </c>
      <c r="K96" s="224" t="s">
        <v>172</v>
      </c>
      <c r="L96" s="72"/>
      <c r="M96" s="229" t="s">
        <v>34</v>
      </c>
      <c r="N96" s="230" t="s">
        <v>49</v>
      </c>
      <c r="O96" s="47"/>
      <c r="P96" s="231">
        <f>O96*H96</f>
        <v>0</v>
      </c>
      <c r="Q96" s="231">
        <v>0</v>
      </c>
      <c r="R96" s="231">
        <f>Q96*H96</f>
        <v>0</v>
      </c>
      <c r="S96" s="231">
        <v>0</v>
      </c>
      <c r="T96" s="232">
        <f>S96*H96</f>
        <v>0</v>
      </c>
      <c r="AR96" s="23" t="s">
        <v>555</v>
      </c>
      <c r="AT96" s="23" t="s">
        <v>135</v>
      </c>
      <c r="AU96" s="23" t="s">
        <v>23</v>
      </c>
      <c r="AY96" s="23" t="s">
        <v>133</v>
      </c>
      <c r="BE96" s="233">
        <f>IF(N96="základní",J96,0)</f>
        <v>0</v>
      </c>
      <c r="BF96" s="233">
        <f>IF(N96="snížená",J96,0)</f>
        <v>0</v>
      </c>
      <c r="BG96" s="233">
        <f>IF(N96="zákl. přenesená",J96,0)</f>
        <v>0</v>
      </c>
      <c r="BH96" s="233">
        <f>IF(N96="sníž. přenesená",J96,0)</f>
        <v>0</v>
      </c>
      <c r="BI96" s="233">
        <f>IF(N96="nulová",J96,0)</f>
        <v>0</v>
      </c>
      <c r="BJ96" s="23" t="s">
        <v>86</v>
      </c>
      <c r="BK96" s="233">
        <f>ROUND(I96*H96,2)</f>
        <v>0</v>
      </c>
      <c r="BL96" s="23" t="s">
        <v>555</v>
      </c>
      <c r="BM96" s="23" t="s">
        <v>566</v>
      </c>
    </row>
    <row r="97" s="1" customFormat="1" ht="25.5" customHeight="1">
      <c r="B97" s="46"/>
      <c r="C97" s="222" t="s">
        <v>175</v>
      </c>
      <c r="D97" s="222" t="s">
        <v>135</v>
      </c>
      <c r="E97" s="223" t="s">
        <v>567</v>
      </c>
      <c r="F97" s="224" t="s">
        <v>568</v>
      </c>
      <c r="G97" s="225" t="s">
        <v>569</v>
      </c>
      <c r="H97" s="226">
        <v>1</v>
      </c>
      <c r="I97" s="227"/>
      <c r="J97" s="228">
        <f>ROUND(I97*H97,2)</f>
        <v>0</v>
      </c>
      <c r="K97" s="224" t="s">
        <v>139</v>
      </c>
      <c r="L97" s="72"/>
      <c r="M97" s="229" t="s">
        <v>34</v>
      </c>
      <c r="N97" s="230" t="s">
        <v>49</v>
      </c>
      <c r="O97" s="47"/>
      <c r="P97" s="231">
        <f>O97*H97</f>
        <v>0</v>
      </c>
      <c r="Q97" s="231">
        <v>0</v>
      </c>
      <c r="R97" s="231">
        <f>Q97*H97</f>
        <v>0</v>
      </c>
      <c r="S97" s="231">
        <v>0</v>
      </c>
      <c r="T97" s="232">
        <f>S97*H97</f>
        <v>0</v>
      </c>
      <c r="AR97" s="23" t="s">
        <v>555</v>
      </c>
      <c r="AT97" s="23" t="s">
        <v>135</v>
      </c>
      <c r="AU97" s="23" t="s">
        <v>23</v>
      </c>
      <c r="AY97" s="23" t="s">
        <v>133</v>
      </c>
      <c r="BE97" s="233">
        <f>IF(N97="základní",J97,0)</f>
        <v>0</v>
      </c>
      <c r="BF97" s="233">
        <f>IF(N97="snížená",J97,0)</f>
        <v>0</v>
      </c>
      <c r="BG97" s="233">
        <f>IF(N97="zákl. přenesená",J97,0)</f>
        <v>0</v>
      </c>
      <c r="BH97" s="233">
        <f>IF(N97="sníž. přenesená",J97,0)</f>
        <v>0</v>
      </c>
      <c r="BI97" s="233">
        <f>IF(N97="nulová",J97,0)</f>
        <v>0</v>
      </c>
      <c r="BJ97" s="23" t="s">
        <v>86</v>
      </c>
      <c r="BK97" s="233">
        <f>ROUND(I97*H97,2)</f>
        <v>0</v>
      </c>
      <c r="BL97" s="23" t="s">
        <v>555</v>
      </c>
      <c r="BM97" s="23" t="s">
        <v>570</v>
      </c>
    </row>
    <row r="98" s="10" customFormat="1" ht="29.88" customHeight="1">
      <c r="B98" s="206"/>
      <c r="C98" s="207"/>
      <c r="D98" s="208" t="s">
        <v>77</v>
      </c>
      <c r="E98" s="220" t="s">
        <v>571</v>
      </c>
      <c r="F98" s="220" t="s">
        <v>572</v>
      </c>
      <c r="G98" s="207"/>
      <c r="H98" s="207"/>
      <c r="I98" s="210"/>
      <c r="J98" s="221">
        <f>BK98</f>
        <v>0</v>
      </c>
      <c r="K98" s="207"/>
      <c r="L98" s="212"/>
      <c r="M98" s="213"/>
      <c r="N98" s="214"/>
      <c r="O98" s="214"/>
      <c r="P98" s="215">
        <f>SUM(P99:P101)</f>
        <v>0</v>
      </c>
      <c r="Q98" s="214"/>
      <c r="R98" s="215">
        <f>SUM(R99:R101)</f>
        <v>0</v>
      </c>
      <c r="S98" s="214"/>
      <c r="T98" s="216">
        <f>SUM(T99:T101)</f>
        <v>0</v>
      </c>
      <c r="AR98" s="217" t="s">
        <v>163</v>
      </c>
      <c r="AT98" s="218" t="s">
        <v>77</v>
      </c>
      <c r="AU98" s="218" t="s">
        <v>86</v>
      </c>
      <c r="AY98" s="217" t="s">
        <v>133</v>
      </c>
      <c r="BK98" s="219">
        <f>SUM(BK99:BK101)</f>
        <v>0</v>
      </c>
    </row>
    <row r="99" s="1" customFormat="1" ht="16.5" customHeight="1">
      <c r="B99" s="46"/>
      <c r="C99" s="222" t="s">
        <v>183</v>
      </c>
      <c r="D99" s="222" t="s">
        <v>135</v>
      </c>
      <c r="E99" s="223" t="s">
        <v>573</v>
      </c>
      <c r="F99" s="224" t="s">
        <v>574</v>
      </c>
      <c r="G99" s="225" t="s">
        <v>154</v>
      </c>
      <c r="H99" s="226">
        <v>1</v>
      </c>
      <c r="I99" s="227"/>
      <c r="J99" s="228">
        <f>ROUND(I99*H99,2)</f>
        <v>0</v>
      </c>
      <c r="K99" s="224" t="s">
        <v>139</v>
      </c>
      <c r="L99" s="72"/>
      <c r="M99" s="229" t="s">
        <v>34</v>
      </c>
      <c r="N99" s="230" t="s">
        <v>49</v>
      </c>
      <c r="O99" s="47"/>
      <c r="P99" s="231">
        <f>O99*H99</f>
        <v>0</v>
      </c>
      <c r="Q99" s="231">
        <v>0</v>
      </c>
      <c r="R99" s="231">
        <f>Q99*H99</f>
        <v>0</v>
      </c>
      <c r="S99" s="231">
        <v>0</v>
      </c>
      <c r="T99" s="232">
        <f>S99*H99</f>
        <v>0</v>
      </c>
      <c r="AR99" s="23" t="s">
        <v>555</v>
      </c>
      <c r="AT99" s="23" t="s">
        <v>135</v>
      </c>
      <c r="AU99" s="23" t="s">
        <v>23</v>
      </c>
      <c r="AY99" s="23" t="s">
        <v>133</v>
      </c>
      <c r="BE99" s="233">
        <f>IF(N99="základní",J99,0)</f>
        <v>0</v>
      </c>
      <c r="BF99" s="233">
        <f>IF(N99="snížená",J99,0)</f>
        <v>0</v>
      </c>
      <c r="BG99" s="233">
        <f>IF(N99="zákl. přenesená",J99,0)</f>
        <v>0</v>
      </c>
      <c r="BH99" s="233">
        <f>IF(N99="sníž. přenesená",J99,0)</f>
        <v>0</v>
      </c>
      <c r="BI99" s="233">
        <f>IF(N99="nulová",J99,0)</f>
        <v>0</v>
      </c>
      <c r="BJ99" s="23" t="s">
        <v>86</v>
      </c>
      <c r="BK99" s="233">
        <f>ROUND(I99*H99,2)</f>
        <v>0</v>
      </c>
      <c r="BL99" s="23" t="s">
        <v>555</v>
      </c>
      <c r="BM99" s="23" t="s">
        <v>575</v>
      </c>
    </row>
    <row r="100" s="1" customFormat="1" ht="16.5" customHeight="1">
      <c r="B100" s="46"/>
      <c r="C100" s="222" t="s">
        <v>146</v>
      </c>
      <c r="D100" s="222" t="s">
        <v>135</v>
      </c>
      <c r="E100" s="223" t="s">
        <v>576</v>
      </c>
      <c r="F100" s="224" t="s">
        <v>577</v>
      </c>
      <c r="G100" s="225" t="s">
        <v>154</v>
      </c>
      <c r="H100" s="226">
        <v>1</v>
      </c>
      <c r="I100" s="227"/>
      <c r="J100" s="228">
        <f>ROUND(I100*H100,2)</f>
        <v>0</v>
      </c>
      <c r="K100" s="224" t="s">
        <v>172</v>
      </c>
      <c r="L100" s="72"/>
      <c r="M100" s="229" t="s">
        <v>34</v>
      </c>
      <c r="N100" s="230" t="s">
        <v>49</v>
      </c>
      <c r="O100" s="47"/>
      <c r="P100" s="231">
        <f>O100*H100</f>
        <v>0</v>
      </c>
      <c r="Q100" s="231">
        <v>0</v>
      </c>
      <c r="R100" s="231">
        <f>Q100*H100</f>
        <v>0</v>
      </c>
      <c r="S100" s="231">
        <v>0</v>
      </c>
      <c r="T100" s="232">
        <f>S100*H100</f>
        <v>0</v>
      </c>
      <c r="AR100" s="23" t="s">
        <v>555</v>
      </c>
      <c r="AT100" s="23" t="s">
        <v>135</v>
      </c>
      <c r="AU100" s="23" t="s">
        <v>23</v>
      </c>
      <c r="AY100" s="23" t="s">
        <v>133</v>
      </c>
      <c r="BE100" s="233">
        <f>IF(N100="základní",J100,0)</f>
        <v>0</v>
      </c>
      <c r="BF100" s="233">
        <f>IF(N100="snížená",J100,0)</f>
        <v>0</v>
      </c>
      <c r="BG100" s="233">
        <f>IF(N100="zákl. přenesená",J100,0)</f>
        <v>0</v>
      </c>
      <c r="BH100" s="233">
        <f>IF(N100="sníž. přenesená",J100,0)</f>
        <v>0</v>
      </c>
      <c r="BI100" s="233">
        <f>IF(N100="nulová",J100,0)</f>
        <v>0</v>
      </c>
      <c r="BJ100" s="23" t="s">
        <v>86</v>
      </c>
      <c r="BK100" s="233">
        <f>ROUND(I100*H100,2)</f>
        <v>0</v>
      </c>
      <c r="BL100" s="23" t="s">
        <v>555</v>
      </c>
      <c r="BM100" s="23" t="s">
        <v>578</v>
      </c>
    </row>
    <row r="101" s="1" customFormat="1" ht="16.5" customHeight="1">
      <c r="B101" s="46"/>
      <c r="C101" s="222" t="s">
        <v>195</v>
      </c>
      <c r="D101" s="222" t="s">
        <v>135</v>
      </c>
      <c r="E101" s="223" t="s">
        <v>579</v>
      </c>
      <c r="F101" s="224" t="s">
        <v>580</v>
      </c>
      <c r="G101" s="225" t="s">
        <v>154</v>
      </c>
      <c r="H101" s="226">
        <v>1</v>
      </c>
      <c r="I101" s="227"/>
      <c r="J101" s="228">
        <f>ROUND(I101*H101,2)</f>
        <v>0</v>
      </c>
      <c r="K101" s="224" t="s">
        <v>172</v>
      </c>
      <c r="L101" s="72"/>
      <c r="M101" s="229" t="s">
        <v>34</v>
      </c>
      <c r="N101" s="230" t="s">
        <v>49</v>
      </c>
      <c r="O101" s="47"/>
      <c r="P101" s="231">
        <f>O101*H101</f>
        <v>0</v>
      </c>
      <c r="Q101" s="231">
        <v>0</v>
      </c>
      <c r="R101" s="231">
        <f>Q101*H101</f>
        <v>0</v>
      </c>
      <c r="S101" s="231">
        <v>0</v>
      </c>
      <c r="T101" s="232">
        <f>S101*H101</f>
        <v>0</v>
      </c>
      <c r="AR101" s="23" t="s">
        <v>555</v>
      </c>
      <c r="AT101" s="23" t="s">
        <v>135</v>
      </c>
      <c r="AU101" s="23" t="s">
        <v>23</v>
      </c>
      <c r="AY101" s="23" t="s">
        <v>133</v>
      </c>
      <c r="BE101" s="233">
        <f>IF(N101="základní",J101,0)</f>
        <v>0</v>
      </c>
      <c r="BF101" s="233">
        <f>IF(N101="snížená",J101,0)</f>
        <v>0</v>
      </c>
      <c r="BG101" s="233">
        <f>IF(N101="zákl. přenesená",J101,0)</f>
        <v>0</v>
      </c>
      <c r="BH101" s="233">
        <f>IF(N101="sníž. přenesená",J101,0)</f>
        <v>0</v>
      </c>
      <c r="BI101" s="233">
        <f>IF(N101="nulová",J101,0)</f>
        <v>0</v>
      </c>
      <c r="BJ101" s="23" t="s">
        <v>86</v>
      </c>
      <c r="BK101" s="233">
        <f>ROUND(I101*H101,2)</f>
        <v>0</v>
      </c>
      <c r="BL101" s="23" t="s">
        <v>555</v>
      </c>
      <c r="BM101" s="23" t="s">
        <v>581</v>
      </c>
    </row>
    <row r="102" s="10" customFormat="1" ht="29.88" customHeight="1">
      <c r="B102" s="206"/>
      <c r="C102" s="207"/>
      <c r="D102" s="208" t="s">
        <v>77</v>
      </c>
      <c r="E102" s="220" t="s">
        <v>582</v>
      </c>
      <c r="F102" s="220" t="s">
        <v>583</v>
      </c>
      <c r="G102" s="207"/>
      <c r="H102" s="207"/>
      <c r="I102" s="210"/>
      <c r="J102" s="221">
        <f>BK102</f>
        <v>0</v>
      </c>
      <c r="K102" s="207"/>
      <c r="L102" s="212"/>
      <c r="M102" s="213"/>
      <c r="N102" s="214"/>
      <c r="O102" s="214"/>
      <c r="P102" s="215">
        <f>SUM(P103:P104)</f>
        <v>0</v>
      </c>
      <c r="Q102" s="214"/>
      <c r="R102" s="215">
        <f>SUM(R103:R104)</f>
        <v>0</v>
      </c>
      <c r="S102" s="214"/>
      <c r="T102" s="216">
        <f>SUM(T103:T104)</f>
        <v>0</v>
      </c>
      <c r="AR102" s="217" t="s">
        <v>163</v>
      </c>
      <c r="AT102" s="218" t="s">
        <v>77</v>
      </c>
      <c r="AU102" s="218" t="s">
        <v>86</v>
      </c>
      <c r="AY102" s="217" t="s">
        <v>133</v>
      </c>
      <c r="BK102" s="219">
        <f>SUM(BK103:BK104)</f>
        <v>0</v>
      </c>
    </row>
    <row r="103" s="1" customFormat="1" ht="16.5" customHeight="1">
      <c r="B103" s="46"/>
      <c r="C103" s="222" t="s">
        <v>204</v>
      </c>
      <c r="D103" s="222" t="s">
        <v>135</v>
      </c>
      <c r="E103" s="223" t="s">
        <v>584</v>
      </c>
      <c r="F103" s="224" t="s">
        <v>585</v>
      </c>
      <c r="G103" s="225" t="s">
        <v>154</v>
      </c>
      <c r="H103" s="226">
        <v>1</v>
      </c>
      <c r="I103" s="227"/>
      <c r="J103" s="228">
        <f>ROUND(I103*H103,2)</f>
        <v>0</v>
      </c>
      <c r="K103" s="224" t="s">
        <v>172</v>
      </c>
      <c r="L103" s="72"/>
      <c r="M103" s="229" t="s">
        <v>34</v>
      </c>
      <c r="N103" s="230" t="s">
        <v>49</v>
      </c>
      <c r="O103" s="47"/>
      <c r="P103" s="231">
        <f>O103*H103</f>
        <v>0</v>
      </c>
      <c r="Q103" s="231">
        <v>0</v>
      </c>
      <c r="R103" s="231">
        <f>Q103*H103</f>
        <v>0</v>
      </c>
      <c r="S103" s="231">
        <v>0</v>
      </c>
      <c r="T103" s="232">
        <f>S103*H103</f>
        <v>0</v>
      </c>
      <c r="AR103" s="23" t="s">
        <v>555</v>
      </c>
      <c r="AT103" s="23" t="s">
        <v>135</v>
      </c>
      <c r="AU103" s="23" t="s">
        <v>23</v>
      </c>
      <c r="AY103" s="23" t="s">
        <v>133</v>
      </c>
      <c r="BE103" s="233">
        <f>IF(N103="základní",J103,0)</f>
        <v>0</v>
      </c>
      <c r="BF103" s="233">
        <f>IF(N103="snížená",J103,0)</f>
        <v>0</v>
      </c>
      <c r="BG103" s="233">
        <f>IF(N103="zákl. přenesená",J103,0)</f>
        <v>0</v>
      </c>
      <c r="BH103" s="233">
        <f>IF(N103="sníž. přenesená",J103,0)</f>
        <v>0</v>
      </c>
      <c r="BI103" s="233">
        <f>IF(N103="nulová",J103,0)</f>
        <v>0</v>
      </c>
      <c r="BJ103" s="23" t="s">
        <v>86</v>
      </c>
      <c r="BK103" s="233">
        <f>ROUND(I103*H103,2)</f>
        <v>0</v>
      </c>
      <c r="BL103" s="23" t="s">
        <v>555</v>
      </c>
      <c r="BM103" s="23" t="s">
        <v>586</v>
      </c>
    </row>
    <row r="104" s="1" customFormat="1" ht="16.5" customHeight="1">
      <c r="B104" s="46"/>
      <c r="C104" s="222" t="s">
        <v>211</v>
      </c>
      <c r="D104" s="222" t="s">
        <v>135</v>
      </c>
      <c r="E104" s="223" t="s">
        <v>587</v>
      </c>
      <c r="F104" s="224" t="s">
        <v>588</v>
      </c>
      <c r="G104" s="225" t="s">
        <v>154</v>
      </c>
      <c r="H104" s="226">
        <v>1</v>
      </c>
      <c r="I104" s="227"/>
      <c r="J104" s="228">
        <f>ROUND(I104*H104,2)</f>
        <v>0</v>
      </c>
      <c r="K104" s="224" t="s">
        <v>172</v>
      </c>
      <c r="L104" s="72"/>
      <c r="M104" s="229" t="s">
        <v>34</v>
      </c>
      <c r="N104" s="230" t="s">
        <v>49</v>
      </c>
      <c r="O104" s="47"/>
      <c r="P104" s="231">
        <f>O104*H104</f>
        <v>0</v>
      </c>
      <c r="Q104" s="231">
        <v>0</v>
      </c>
      <c r="R104" s="231">
        <f>Q104*H104</f>
        <v>0</v>
      </c>
      <c r="S104" s="231">
        <v>0</v>
      </c>
      <c r="T104" s="232">
        <f>S104*H104</f>
        <v>0</v>
      </c>
      <c r="AR104" s="23" t="s">
        <v>555</v>
      </c>
      <c r="AT104" s="23" t="s">
        <v>135</v>
      </c>
      <c r="AU104" s="23" t="s">
        <v>23</v>
      </c>
      <c r="AY104" s="23" t="s">
        <v>133</v>
      </c>
      <c r="BE104" s="233">
        <f>IF(N104="základní",J104,0)</f>
        <v>0</v>
      </c>
      <c r="BF104" s="233">
        <f>IF(N104="snížená",J104,0)</f>
        <v>0</v>
      </c>
      <c r="BG104" s="233">
        <f>IF(N104="zákl. přenesená",J104,0)</f>
        <v>0</v>
      </c>
      <c r="BH104" s="233">
        <f>IF(N104="sníž. přenesená",J104,0)</f>
        <v>0</v>
      </c>
      <c r="BI104" s="233">
        <f>IF(N104="nulová",J104,0)</f>
        <v>0</v>
      </c>
      <c r="BJ104" s="23" t="s">
        <v>86</v>
      </c>
      <c r="BK104" s="233">
        <f>ROUND(I104*H104,2)</f>
        <v>0</v>
      </c>
      <c r="BL104" s="23" t="s">
        <v>555</v>
      </c>
      <c r="BM104" s="23" t="s">
        <v>589</v>
      </c>
    </row>
    <row r="105" s="10" customFormat="1" ht="29.88" customHeight="1">
      <c r="B105" s="206"/>
      <c r="C105" s="207"/>
      <c r="D105" s="208" t="s">
        <v>77</v>
      </c>
      <c r="E105" s="220" t="s">
        <v>590</v>
      </c>
      <c r="F105" s="220" t="s">
        <v>591</v>
      </c>
      <c r="G105" s="207"/>
      <c r="H105" s="207"/>
      <c r="I105" s="210"/>
      <c r="J105" s="221">
        <f>BK105</f>
        <v>0</v>
      </c>
      <c r="K105" s="207"/>
      <c r="L105" s="212"/>
      <c r="M105" s="213"/>
      <c r="N105" s="214"/>
      <c r="O105" s="214"/>
      <c r="P105" s="215">
        <f>SUM(P106:P107)</f>
        <v>0</v>
      </c>
      <c r="Q105" s="214"/>
      <c r="R105" s="215">
        <f>SUM(R106:R107)</f>
        <v>0</v>
      </c>
      <c r="S105" s="214"/>
      <c r="T105" s="216">
        <f>SUM(T106:T107)</f>
        <v>0</v>
      </c>
      <c r="AR105" s="217" t="s">
        <v>163</v>
      </c>
      <c r="AT105" s="218" t="s">
        <v>77</v>
      </c>
      <c r="AU105" s="218" t="s">
        <v>86</v>
      </c>
      <c r="AY105" s="217" t="s">
        <v>133</v>
      </c>
      <c r="BK105" s="219">
        <f>SUM(BK106:BK107)</f>
        <v>0</v>
      </c>
    </row>
    <row r="106" s="1" customFormat="1" ht="25.5" customHeight="1">
      <c r="B106" s="46"/>
      <c r="C106" s="222" t="s">
        <v>217</v>
      </c>
      <c r="D106" s="222" t="s">
        <v>135</v>
      </c>
      <c r="E106" s="223" t="s">
        <v>592</v>
      </c>
      <c r="F106" s="224" t="s">
        <v>593</v>
      </c>
      <c r="G106" s="225" t="s">
        <v>569</v>
      </c>
      <c r="H106" s="226">
        <v>1</v>
      </c>
      <c r="I106" s="227"/>
      <c r="J106" s="228">
        <f>ROUND(I106*H106,2)</f>
        <v>0</v>
      </c>
      <c r="K106" s="224" t="s">
        <v>139</v>
      </c>
      <c r="L106" s="72"/>
      <c r="M106" s="229" t="s">
        <v>34</v>
      </c>
      <c r="N106" s="230" t="s">
        <v>49</v>
      </c>
      <c r="O106" s="47"/>
      <c r="P106" s="231">
        <f>O106*H106</f>
        <v>0</v>
      </c>
      <c r="Q106" s="231">
        <v>0</v>
      </c>
      <c r="R106" s="231">
        <f>Q106*H106</f>
        <v>0</v>
      </c>
      <c r="S106" s="231">
        <v>0</v>
      </c>
      <c r="T106" s="232">
        <f>S106*H106</f>
        <v>0</v>
      </c>
      <c r="AR106" s="23" t="s">
        <v>555</v>
      </c>
      <c r="AT106" s="23" t="s">
        <v>135</v>
      </c>
      <c r="AU106" s="23" t="s">
        <v>23</v>
      </c>
      <c r="AY106" s="23" t="s">
        <v>133</v>
      </c>
      <c r="BE106" s="233">
        <f>IF(N106="základní",J106,0)</f>
        <v>0</v>
      </c>
      <c r="BF106" s="233">
        <f>IF(N106="snížená",J106,0)</f>
        <v>0</v>
      </c>
      <c r="BG106" s="233">
        <f>IF(N106="zákl. přenesená",J106,0)</f>
        <v>0</v>
      </c>
      <c r="BH106" s="233">
        <f>IF(N106="sníž. přenesená",J106,0)</f>
        <v>0</v>
      </c>
      <c r="BI106" s="233">
        <f>IF(N106="nulová",J106,0)</f>
        <v>0</v>
      </c>
      <c r="BJ106" s="23" t="s">
        <v>86</v>
      </c>
      <c r="BK106" s="233">
        <f>ROUND(I106*H106,2)</f>
        <v>0</v>
      </c>
      <c r="BL106" s="23" t="s">
        <v>555</v>
      </c>
      <c r="BM106" s="23" t="s">
        <v>594</v>
      </c>
    </row>
    <row r="107" s="12" customFormat="1">
      <c r="B107" s="247"/>
      <c r="C107" s="248"/>
      <c r="D107" s="234" t="s">
        <v>144</v>
      </c>
      <c r="E107" s="249" t="s">
        <v>34</v>
      </c>
      <c r="F107" s="250" t="s">
        <v>86</v>
      </c>
      <c r="G107" s="248"/>
      <c r="H107" s="251">
        <v>1</v>
      </c>
      <c r="I107" s="252"/>
      <c r="J107" s="248"/>
      <c r="K107" s="248"/>
      <c r="L107" s="253"/>
      <c r="M107" s="254"/>
      <c r="N107" s="255"/>
      <c r="O107" s="255"/>
      <c r="P107" s="255"/>
      <c r="Q107" s="255"/>
      <c r="R107" s="255"/>
      <c r="S107" s="255"/>
      <c r="T107" s="256"/>
      <c r="AT107" s="257" t="s">
        <v>144</v>
      </c>
      <c r="AU107" s="257" t="s">
        <v>23</v>
      </c>
      <c r="AV107" s="12" t="s">
        <v>23</v>
      </c>
      <c r="AW107" s="12" t="s">
        <v>41</v>
      </c>
      <c r="AX107" s="12" t="s">
        <v>78</v>
      </c>
      <c r="AY107" s="257" t="s">
        <v>133</v>
      </c>
    </row>
    <row r="108" s="10" customFormat="1" ht="29.88" customHeight="1">
      <c r="B108" s="206"/>
      <c r="C108" s="207"/>
      <c r="D108" s="208" t="s">
        <v>77</v>
      </c>
      <c r="E108" s="220" t="s">
        <v>595</v>
      </c>
      <c r="F108" s="220" t="s">
        <v>596</v>
      </c>
      <c r="G108" s="207"/>
      <c r="H108" s="207"/>
      <c r="I108" s="210"/>
      <c r="J108" s="221">
        <f>BK108</f>
        <v>0</v>
      </c>
      <c r="K108" s="207"/>
      <c r="L108" s="212"/>
      <c r="M108" s="213"/>
      <c r="N108" s="214"/>
      <c r="O108" s="214"/>
      <c r="P108" s="215">
        <f>P109</f>
        <v>0</v>
      </c>
      <c r="Q108" s="214"/>
      <c r="R108" s="215">
        <f>R109</f>
        <v>0</v>
      </c>
      <c r="S108" s="214"/>
      <c r="T108" s="216">
        <f>T109</f>
        <v>0</v>
      </c>
      <c r="AR108" s="217" t="s">
        <v>163</v>
      </c>
      <c r="AT108" s="218" t="s">
        <v>77</v>
      </c>
      <c r="AU108" s="218" t="s">
        <v>86</v>
      </c>
      <c r="AY108" s="217" t="s">
        <v>133</v>
      </c>
      <c r="BK108" s="219">
        <f>BK109</f>
        <v>0</v>
      </c>
    </row>
    <row r="109" s="1" customFormat="1" ht="16.5" customHeight="1">
      <c r="B109" s="46"/>
      <c r="C109" s="222" t="s">
        <v>223</v>
      </c>
      <c r="D109" s="222" t="s">
        <v>135</v>
      </c>
      <c r="E109" s="223" t="s">
        <v>597</v>
      </c>
      <c r="F109" s="224" t="s">
        <v>598</v>
      </c>
      <c r="G109" s="225" t="s">
        <v>154</v>
      </c>
      <c r="H109" s="226">
        <v>1</v>
      </c>
      <c r="I109" s="227"/>
      <c r="J109" s="228">
        <f>ROUND(I109*H109,2)</f>
        <v>0</v>
      </c>
      <c r="K109" s="224" t="s">
        <v>139</v>
      </c>
      <c r="L109" s="72"/>
      <c r="M109" s="229" t="s">
        <v>34</v>
      </c>
      <c r="N109" s="279" t="s">
        <v>49</v>
      </c>
      <c r="O109" s="280"/>
      <c r="P109" s="281">
        <f>O109*H109</f>
        <v>0</v>
      </c>
      <c r="Q109" s="281">
        <v>0</v>
      </c>
      <c r="R109" s="281">
        <f>Q109*H109</f>
        <v>0</v>
      </c>
      <c r="S109" s="281">
        <v>0</v>
      </c>
      <c r="T109" s="282">
        <f>S109*H109</f>
        <v>0</v>
      </c>
      <c r="AR109" s="23" t="s">
        <v>555</v>
      </c>
      <c r="AT109" s="23" t="s">
        <v>135</v>
      </c>
      <c r="AU109" s="23" t="s">
        <v>23</v>
      </c>
      <c r="AY109" s="23" t="s">
        <v>133</v>
      </c>
      <c r="BE109" s="233">
        <f>IF(N109="základní",J109,0)</f>
        <v>0</v>
      </c>
      <c r="BF109" s="233">
        <f>IF(N109="snížená",J109,0)</f>
        <v>0</v>
      </c>
      <c r="BG109" s="233">
        <f>IF(N109="zákl. přenesená",J109,0)</f>
        <v>0</v>
      </c>
      <c r="BH109" s="233">
        <f>IF(N109="sníž. přenesená",J109,0)</f>
        <v>0</v>
      </c>
      <c r="BI109" s="233">
        <f>IF(N109="nulová",J109,0)</f>
        <v>0</v>
      </c>
      <c r="BJ109" s="23" t="s">
        <v>86</v>
      </c>
      <c r="BK109" s="233">
        <f>ROUND(I109*H109,2)</f>
        <v>0</v>
      </c>
      <c r="BL109" s="23" t="s">
        <v>555</v>
      </c>
      <c r="BM109" s="23" t="s">
        <v>599</v>
      </c>
    </row>
    <row r="110" s="1" customFormat="1" ht="6.96" customHeight="1">
      <c r="B110" s="67"/>
      <c r="C110" s="68"/>
      <c r="D110" s="68"/>
      <c r="E110" s="68"/>
      <c r="F110" s="68"/>
      <c r="G110" s="68"/>
      <c r="H110" s="68"/>
      <c r="I110" s="167"/>
      <c r="J110" s="68"/>
      <c r="K110" s="68"/>
      <c r="L110" s="72"/>
    </row>
  </sheetData>
  <sheetProtection sheet="1" autoFilter="0" formatColumns="0" formatRows="0" objects="1" scenarios="1" spinCount="100000" saltValue="USJLP8Vqi3NQpKopKsSfgIfxD130Ts4fph+/MYoo7ZMDrWr22PAXR/TNimE3mgFa5lB+05OzqDO5lPR12cmlbQ==" hashValue="CrVqNzwcu9LN07Z5aAEYdycWhSau/6fCYL2KOrHPgCgdddIOEEpvUxudaR2HdZ4AUYOSh6eFAN69/DSWdHFKGw==" algorithmName="SHA-512" password="CC35"/>
  <autoFilter ref="C82:K109"/>
  <mergeCells count="10">
    <mergeCell ref="E7:H7"/>
    <mergeCell ref="E9:H9"/>
    <mergeCell ref="E24:H24"/>
    <mergeCell ref="E45:H45"/>
    <mergeCell ref="E47:H47"/>
    <mergeCell ref="J51:J52"/>
    <mergeCell ref="E73:H73"/>
    <mergeCell ref="E75:H75"/>
    <mergeCell ref="G1:H1"/>
    <mergeCell ref="L2:V2"/>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7"/>
      <c r="C1" s="137"/>
      <c r="D1" s="138" t="s">
        <v>1</v>
      </c>
      <c r="E1" s="137"/>
      <c r="F1" s="139" t="s">
        <v>97</v>
      </c>
      <c r="G1" s="139" t="s">
        <v>98</v>
      </c>
      <c r="H1" s="139"/>
      <c r="I1" s="140"/>
      <c r="J1" s="139" t="s">
        <v>99</v>
      </c>
      <c r="K1" s="138" t="s">
        <v>100</v>
      </c>
      <c r="L1" s="139" t="s">
        <v>101</v>
      </c>
      <c r="M1" s="139"/>
      <c r="N1" s="139"/>
      <c r="O1" s="139"/>
      <c r="P1" s="139"/>
      <c r="Q1" s="139"/>
      <c r="R1" s="139"/>
      <c r="S1" s="139"/>
      <c r="T1" s="139"/>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96</v>
      </c>
    </row>
    <row r="3" ht="6.96" customHeight="1">
      <c r="B3" s="24"/>
      <c r="C3" s="25"/>
      <c r="D3" s="25"/>
      <c r="E3" s="25"/>
      <c r="F3" s="25"/>
      <c r="G3" s="25"/>
      <c r="H3" s="25"/>
      <c r="I3" s="141"/>
      <c r="J3" s="25"/>
      <c r="K3" s="26"/>
      <c r="AT3" s="23" t="s">
        <v>23</v>
      </c>
    </row>
    <row r="4" ht="36.96" customHeight="1">
      <c r="B4" s="27"/>
      <c r="C4" s="28"/>
      <c r="D4" s="29" t="s">
        <v>102</v>
      </c>
      <c r="E4" s="28"/>
      <c r="F4" s="28"/>
      <c r="G4" s="28"/>
      <c r="H4" s="28"/>
      <c r="I4" s="142"/>
      <c r="J4" s="28"/>
      <c r="K4" s="30"/>
      <c r="M4" s="31" t="s">
        <v>12</v>
      </c>
      <c r="AT4" s="23" t="s">
        <v>6</v>
      </c>
    </row>
    <row r="5" ht="6.96" customHeight="1">
      <c r="B5" s="27"/>
      <c r="C5" s="28"/>
      <c r="D5" s="28"/>
      <c r="E5" s="28"/>
      <c r="F5" s="28"/>
      <c r="G5" s="28"/>
      <c r="H5" s="28"/>
      <c r="I5" s="142"/>
      <c r="J5" s="28"/>
      <c r="K5" s="30"/>
    </row>
    <row r="6">
      <c r="B6" s="27"/>
      <c r="C6" s="28"/>
      <c r="D6" s="39" t="s">
        <v>18</v>
      </c>
      <c r="E6" s="28"/>
      <c r="F6" s="28"/>
      <c r="G6" s="28"/>
      <c r="H6" s="28"/>
      <c r="I6" s="142"/>
      <c r="J6" s="28"/>
      <c r="K6" s="30"/>
    </row>
    <row r="7" ht="16.5" customHeight="1">
      <c r="B7" s="27"/>
      <c r="C7" s="28"/>
      <c r="D7" s="28"/>
      <c r="E7" s="143" t="str">
        <f>'Rekapitulace stavby'!K6</f>
        <v>Rrekonstrukce ul.Spojovací_Velké Přílepy 2.etapa_</v>
      </c>
      <c r="F7" s="39"/>
      <c r="G7" s="39"/>
      <c r="H7" s="39"/>
      <c r="I7" s="142"/>
      <c r="J7" s="28"/>
      <c r="K7" s="30"/>
    </row>
    <row r="8" s="1" customFormat="1">
      <c r="B8" s="46"/>
      <c r="C8" s="47"/>
      <c r="D8" s="39" t="s">
        <v>103</v>
      </c>
      <c r="E8" s="47"/>
      <c r="F8" s="47"/>
      <c r="G8" s="47"/>
      <c r="H8" s="47"/>
      <c r="I8" s="144"/>
      <c r="J8" s="47"/>
      <c r="K8" s="51"/>
    </row>
    <row r="9" s="1" customFormat="1" ht="36.96" customHeight="1">
      <c r="B9" s="46"/>
      <c r="C9" s="47"/>
      <c r="D9" s="47"/>
      <c r="E9" s="145" t="s">
        <v>600</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39" t="s">
        <v>20</v>
      </c>
      <c r="E11" s="47"/>
      <c r="F11" s="34" t="s">
        <v>21</v>
      </c>
      <c r="G11" s="47"/>
      <c r="H11" s="47"/>
      <c r="I11" s="146" t="s">
        <v>22</v>
      </c>
      <c r="J11" s="34" t="s">
        <v>23</v>
      </c>
      <c r="K11" s="51"/>
    </row>
    <row r="12" s="1" customFormat="1" ht="14.4" customHeight="1">
      <c r="B12" s="46"/>
      <c r="C12" s="47"/>
      <c r="D12" s="39" t="s">
        <v>24</v>
      </c>
      <c r="E12" s="47"/>
      <c r="F12" s="34" t="s">
        <v>25</v>
      </c>
      <c r="G12" s="47"/>
      <c r="H12" s="47"/>
      <c r="I12" s="146" t="s">
        <v>26</v>
      </c>
      <c r="J12" s="147" t="str">
        <f>'Rekapitulace stavby'!AN8</f>
        <v>9. 1. 2018</v>
      </c>
      <c r="K12" s="51"/>
    </row>
    <row r="13" s="1" customFormat="1" ht="21.84" customHeight="1">
      <c r="B13" s="46"/>
      <c r="C13" s="47"/>
      <c r="D13" s="33" t="s">
        <v>28</v>
      </c>
      <c r="E13" s="47"/>
      <c r="F13" s="41" t="s">
        <v>29</v>
      </c>
      <c r="G13" s="47"/>
      <c r="H13" s="47"/>
      <c r="I13" s="148" t="s">
        <v>30</v>
      </c>
      <c r="J13" s="41" t="s">
        <v>31</v>
      </c>
      <c r="K13" s="51"/>
    </row>
    <row r="14" s="1" customFormat="1" ht="14.4" customHeight="1">
      <c r="B14" s="46"/>
      <c r="C14" s="47"/>
      <c r="D14" s="39" t="s">
        <v>32</v>
      </c>
      <c r="E14" s="47"/>
      <c r="F14" s="47"/>
      <c r="G14" s="47"/>
      <c r="H14" s="47"/>
      <c r="I14" s="146" t="s">
        <v>33</v>
      </c>
      <c r="J14" s="34" t="s">
        <v>34</v>
      </c>
      <c r="K14" s="51"/>
    </row>
    <row r="15" s="1" customFormat="1" ht="18" customHeight="1">
      <c r="B15" s="46"/>
      <c r="C15" s="47"/>
      <c r="D15" s="47"/>
      <c r="E15" s="34" t="s">
        <v>35</v>
      </c>
      <c r="F15" s="47"/>
      <c r="G15" s="47"/>
      <c r="H15" s="47"/>
      <c r="I15" s="146" t="s">
        <v>36</v>
      </c>
      <c r="J15" s="34" t="s">
        <v>34</v>
      </c>
      <c r="K15" s="51"/>
    </row>
    <row r="16" s="1" customFormat="1" ht="6.96" customHeight="1">
      <c r="B16" s="46"/>
      <c r="C16" s="47"/>
      <c r="D16" s="47"/>
      <c r="E16" s="47"/>
      <c r="F16" s="47"/>
      <c r="G16" s="47"/>
      <c r="H16" s="47"/>
      <c r="I16" s="144"/>
      <c r="J16" s="47"/>
      <c r="K16" s="51"/>
    </row>
    <row r="17" s="1" customFormat="1" ht="14.4" customHeight="1">
      <c r="B17" s="46"/>
      <c r="C17" s="47"/>
      <c r="D17" s="39" t="s">
        <v>37</v>
      </c>
      <c r="E17" s="47"/>
      <c r="F17" s="47"/>
      <c r="G17" s="47"/>
      <c r="H17" s="47"/>
      <c r="I17" s="146" t="s">
        <v>33</v>
      </c>
      <c r="J17" s="34" t="str">
        <f>IF('Rekapitulace stavby'!AN13="Vyplň údaj","",IF('Rekapitulace stavby'!AN13="","",'Rekapitulace stavby'!AN13))</f>
        <v/>
      </c>
      <c r="K17" s="51"/>
    </row>
    <row r="18" s="1" customFormat="1" ht="18" customHeight="1">
      <c r="B18" s="46"/>
      <c r="C18" s="47"/>
      <c r="D18" s="47"/>
      <c r="E18" s="34" t="str">
        <f>IF('Rekapitulace stavby'!E14="Vyplň údaj","",IF('Rekapitulace stavby'!E14="","",'Rekapitulace stavby'!E14))</f>
        <v/>
      </c>
      <c r="F18" s="47"/>
      <c r="G18" s="47"/>
      <c r="H18" s="47"/>
      <c r="I18" s="146" t="s">
        <v>36</v>
      </c>
      <c r="J18" s="34"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39" t="s">
        <v>39</v>
      </c>
      <c r="E20" s="47"/>
      <c r="F20" s="47"/>
      <c r="G20" s="47"/>
      <c r="H20" s="47"/>
      <c r="I20" s="146" t="s">
        <v>33</v>
      </c>
      <c r="J20" s="34" t="s">
        <v>34</v>
      </c>
      <c r="K20" s="51"/>
    </row>
    <row r="21" s="1" customFormat="1" ht="18" customHeight="1">
      <c r="B21" s="46"/>
      <c r="C21" s="47"/>
      <c r="D21" s="47"/>
      <c r="E21" s="34" t="s">
        <v>40</v>
      </c>
      <c r="F21" s="47"/>
      <c r="G21" s="47"/>
      <c r="H21" s="47"/>
      <c r="I21" s="146" t="s">
        <v>36</v>
      </c>
      <c r="J21" s="34" t="s">
        <v>34</v>
      </c>
      <c r="K21" s="51"/>
    </row>
    <row r="22" s="1" customFormat="1" ht="6.96" customHeight="1">
      <c r="B22" s="46"/>
      <c r="C22" s="47"/>
      <c r="D22" s="47"/>
      <c r="E22" s="47"/>
      <c r="F22" s="47"/>
      <c r="G22" s="47"/>
      <c r="H22" s="47"/>
      <c r="I22" s="144"/>
      <c r="J22" s="47"/>
      <c r="K22" s="51"/>
    </row>
    <row r="23" s="1" customFormat="1" ht="14.4" customHeight="1">
      <c r="B23" s="46"/>
      <c r="C23" s="47"/>
      <c r="D23" s="39" t="s">
        <v>42</v>
      </c>
      <c r="E23" s="47"/>
      <c r="F23" s="47"/>
      <c r="G23" s="47"/>
      <c r="H23" s="47"/>
      <c r="I23" s="144"/>
      <c r="J23" s="47"/>
      <c r="K23" s="51"/>
    </row>
    <row r="24" s="6" customFormat="1" ht="16.5" customHeight="1">
      <c r="B24" s="149"/>
      <c r="C24" s="150"/>
      <c r="D24" s="150"/>
      <c r="E24" s="44" t="s">
        <v>34</v>
      </c>
      <c r="F24" s="44"/>
      <c r="G24" s="44"/>
      <c r="H24" s="44"/>
      <c r="I24" s="151"/>
      <c r="J24" s="150"/>
      <c r="K24" s="152"/>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3"/>
      <c r="J26" s="106"/>
      <c r="K26" s="154"/>
    </row>
    <row r="27" s="1" customFormat="1" ht="25.44" customHeight="1">
      <c r="B27" s="46"/>
      <c r="C27" s="47"/>
      <c r="D27" s="155" t="s">
        <v>44</v>
      </c>
      <c r="E27" s="47"/>
      <c r="F27" s="47"/>
      <c r="G27" s="47"/>
      <c r="H27" s="47"/>
      <c r="I27" s="144"/>
      <c r="J27" s="156">
        <f>ROUND(J78,2)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46</v>
      </c>
      <c r="G29" s="47"/>
      <c r="H29" s="47"/>
      <c r="I29" s="157" t="s">
        <v>45</v>
      </c>
      <c r="J29" s="52" t="s">
        <v>47</v>
      </c>
      <c r="K29" s="51"/>
    </row>
    <row r="30" s="1" customFormat="1" ht="14.4" customHeight="1">
      <c r="B30" s="46"/>
      <c r="C30" s="47"/>
      <c r="D30" s="55" t="s">
        <v>48</v>
      </c>
      <c r="E30" s="55" t="s">
        <v>49</v>
      </c>
      <c r="F30" s="158">
        <f>ROUND(SUM(BE78:BE84), 2)</f>
        <v>0</v>
      </c>
      <c r="G30" s="47"/>
      <c r="H30" s="47"/>
      <c r="I30" s="159">
        <v>0.20999999999999999</v>
      </c>
      <c r="J30" s="158">
        <f>ROUND(ROUND((SUM(BE78:BE84)), 2)*I30, 2)</f>
        <v>0</v>
      </c>
      <c r="K30" s="51"/>
    </row>
    <row r="31" s="1" customFormat="1" ht="14.4" customHeight="1">
      <c r="B31" s="46"/>
      <c r="C31" s="47"/>
      <c r="D31" s="47"/>
      <c r="E31" s="55" t="s">
        <v>50</v>
      </c>
      <c r="F31" s="158">
        <f>ROUND(SUM(BF78:BF84), 2)</f>
        <v>0</v>
      </c>
      <c r="G31" s="47"/>
      <c r="H31" s="47"/>
      <c r="I31" s="159">
        <v>0.14999999999999999</v>
      </c>
      <c r="J31" s="158">
        <f>ROUND(ROUND((SUM(BF78:BF84)), 2)*I31, 2)</f>
        <v>0</v>
      </c>
      <c r="K31" s="51"/>
    </row>
    <row r="32" hidden="1" s="1" customFormat="1" ht="14.4" customHeight="1">
      <c r="B32" s="46"/>
      <c r="C32" s="47"/>
      <c r="D32" s="47"/>
      <c r="E32" s="55" t="s">
        <v>51</v>
      </c>
      <c r="F32" s="158">
        <f>ROUND(SUM(BG78:BG84), 2)</f>
        <v>0</v>
      </c>
      <c r="G32" s="47"/>
      <c r="H32" s="47"/>
      <c r="I32" s="159">
        <v>0.20999999999999999</v>
      </c>
      <c r="J32" s="158">
        <v>0</v>
      </c>
      <c r="K32" s="51"/>
    </row>
    <row r="33" hidden="1" s="1" customFormat="1" ht="14.4" customHeight="1">
      <c r="B33" s="46"/>
      <c r="C33" s="47"/>
      <c r="D33" s="47"/>
      <c r="E33" s="55" t="s">
        <v>52</v>
      </c>
      <c r="F33" s="158">
        <f>ROUND(SUM(BH78:BH84), 2)</f>
        <v>0</v>
      </c>
      <c r="G33" s="47"/>
      <c r="H33" s="47"/>
      <c r="I33" s="159">
        <v>0.14999999999999999</v>
      </c>
      <c r="J33" s="158">
        <v>0</v>
      </c>
      <c r="K33" s="51"/>
    </row>
    <row r="34" hidden="1" s="1" customFormat="1" ht="14.4" customHeight="1">
      <c r="B34" s="46"/>
      <c r="C34" s="47"/>
      <c r="D34" s="47"/>
      <c r="E34" s="55" t="s">
        <v>53</v>
      </c>
      <c r="F34" s="158">
        <f>ROUND(SUM(BI78:BI84), 2)</f>
        <v>0</v>
      </c>
      <c r="G34" s="47"/>
      <c r="H34" s="47"/>
      <c r="I34" s="159">
        <v>0</v>
      </c>
      <c r="J34" s="158">
        <v>0</v>
      </c>
      <c r="K34" s="51"/>
    </row>
    <row r="35" s="1" customFormat="1" ht="6.96" customHeight="1">
      <c r="B35" s="46"/>
      <c r="C35" s="47"/>
      <c r="D35" s="47"/>
      <c r="E35" s="47"/>
      <c r="F35" s="47"/>
      <c r="G35" s="47"/>
      <c r="H35" s="47"/>
      <c r="I35" s="144"/>
      <c r="J35" s="47"/>
      <c r="K35" s="51"/>
    </row>
    <row r="36" s="1" customFormat="1" ht="25.44" customHeight="1">
      <c r="B36" s="46"/>
      <c r="C36" s="160"/>
      <c r="D36" s="161" t="s">
        <v>54</v>
      </c>
      <c r="E36" s="98"/>
      <c r="F36" s="98"/>
      <c r="G36" s="162" t="s">
        <v>55</v>
      </c>
      <c r="H36" s="163" t="s">
        <v>56</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29" t="s">
        <v>105</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39" t="s">
        <v>18</v>
      </c>
      <c r="D44" s="47"/>
      <c r="E44" s="47"/>
      <c r="F44" s="47"/>
      <c r="G44" s="47"/>
      <c r="H44" s="47"/>
      <c r="I44" s="144"/>
      <c r="J44" s="47"/>
      <c r="K44" s="51"/>
    </row>
    <row r="45" s="1" customFormat="1" ht="16.5" customHeight="1">
      <c r="B45" s="46"/>
      <c r="C45" s="47"/>
      <c r="D45" s="47"/>
      <c r="E45" s="143" t="str">
        <f>E7</f>
        <v>Rrekonstrukce ul.Spojovací_Velké Přílepy 2.etapa_</v>
      </c>
      <c r="F45" s="39"/>
      <c r="G45" s="39"/>
      <c r="H45" s="39"/>
      <c r="I45" s="144"/>
      <c r="J45" s="47"/>
      <c r="K45" s="51"/>
    </row>
    <row r="46" s="1" customFormat="1" ht="14.4" customHeight="1">
      <c r="B46" s="46"/>
      <c r="C46" s="39" t="s">
        <v>103</v>
      </c>
      <c r="D46" s="47"/>
      <c r="E46" s="47"/>
      <c r="F46" s="47"/>
      <c r="G46" s="47"/>
      <c r="H46" s="47"/>
      <c r="I46" s="144"/>
      <c r="J46" s="47"/>
      <c r="K46" s="51"/>
    </row>
    <row r="47" s="1" customFormat="1" ht="17.25" customHeight="1">
      <c r="B47" s="46"/>
      <c r="C47" s="47"/>
      <c r="D47" s="47"/>
      <c r="E47" s="145" t="str">
        <f>E9</f>
        <v>09012018c2 - Rekonstrukce ul.Spojovací_Velké Přílepy_2.etapa_Semafor</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39" t="s">
        <v>24</v>
      </c>
      <c r="D49" s="47"/>
      <c r="E49" s="47"/>
      <c r="F49" s="34" t="str">
        <f>F12</f>
        <v>Velké Přílepy</v>
      </c>
      <c r="G49" s="47"/>
      <c r="H49" s="47"/>
      <c r="I49" s="146" t="s">
        <v>26</v>
      </c>
      <c r="J49" s="147" t="str">
        <f>IF(J12="","",J12)</f>
        <v>9. 1. 2018</v>
      </c>
      <c r="K49" s="51"/>
    </row>
    <row r="50" s="1" customFormat="1" ht="6.96" customHeight="1">
      <c r="B50" s="46"/>
      <c r="C50" s="47"/>
      <c r="D50" s="47"/>
      <c r="E50" s="47"/>
      <c r="F50" s="47"/>
      <c r="G50" s="47"/>
      <c r="H50" s="47"/>
      <c r="I50" s="144"/>
      <c r="J50" s="47"/>
      <c r="K50" s="51"/>
    </row>
    <row r="51" s="1" customFormat="1">
      <c r="B51" s="46"/>
      <c r="C51" s="39" t="s">
        <v>32</v>
      </c>
      <c r="D51" s="47"/>
      <c r="E51" s="47"/>
      <c r="F51" s="34" t="str">
        <f>E15</f>
        <v>Obec Velké Přílepy</v>
      </c>
      <c r="G51" s="47"/>
      <c r="H51" s="47"/>
      <c r="I51" s="146" t="s">
        <v>39</v>
      </c>
      <c r="J51" s="44" t="str">
        <f>E21</f>
        <v>Ing.Zd.Fiedler</v>
      </c>
      <c r="K51" s="51"/>
    </row>
    <row r="52" s="1" customFormat="1" ht="14.4" customHeight="1">
      <c r="B52" s="46"/>
      <c r="C52" s="39" t="s">
        <v>37</v>
      </c>
      <c r="D52" s="47"/>
      <c r="E52" s="47"/>
      <c r="F52" s="34" t="str">
        <f>IF(E18="","",E18)</f>
        <v/>
      </c>
      <c r="G52" s="47"/>
      <c r="H52" s="47"/>
      <c r="I52" s="144"/>
      <c r="J52" s="172"/>
      <c r="K52" s="51"/>
    </row>
    <row r="53" s="1" customFormat="1" ht="10.32" customHeight="1">
      <c r="B53" s="46"/>
      <c r="C53" s="47"/>
      <c r="D53" s="47"/>
      <c r="E53" s="47"/>
      <c r="F53" s="47"/>
      <c r="G53" s="47"/>
      <c r="H53" s="47"/>
      <c r="I53" s="144"/>
      <c r="J53" s="47"/>
      <c r="K53" s="51"/>
    </row>
    <row r="54" s="1" customFormat="1" ht="29.28" customHeight="1">
      <c r="B54" s="46"/>
      <c r="C54" s="173" t="s">
        <v>106</v>
      </c>
      <c r="D54" s="160"/>
      <c r="E54" s="160"/>
      <c r="F54" s="160"/>
      <c r="G54" s="160"/>
      <c r="H54" s="160"/>
      <c r="I54" s="174"/>
      <c r="J54" s="175" t="s">
        <v>107</v>
      </c>
      <c r="K54" s="176"/>
    </row>
    <row r="55" s="1" customFormat="1" ht="10.32" customHeight="1">
      <c r="B55" s="46"/>
      <c r="C55" s="47"/>
      <c r="D55" s="47"/>
      <c r="E55" s="47"/>
      <c r="F55" s="47"/>
      <c r="G55" s="47"/>
      <c r="H55" s="47"/>
      <c r="I55" s="144"/>
      <c r="J55" s="47"/>
      <c r="K55" s="51"/>
    </row>
    <row r="56" s="1" customFormat="1" ht="29.28" customHeight="1">
      <c r="B56" s="46"/>
      <c r="C56" s="177" t="s">
        <v>108</v>
      </c>
      <c r="D56" s="47"/>
      <c r="E56" s="47"/>
      <c r="F56" s="47"/>
      <c r="G56" s="47"/>
      <c r="H56" s="47"/>
      <c r="I56" s="144"/>
      <c r="J56" s="156">
        <f>J78</f>
        <v>0</v>
      </c>
      <c r="K56" s="51"/>
      <c r="AU56" s="23" t="s">
        <v>109</v>
      </c>
    </row>
    <row r="57" s="7" customFormat="1" ht="24.96" customHeight="1">
      <c r="B57" s="178"/>
      <c r="C57" s="179"/>
      <c r="D57" s="180" t="s">
        <v>459</v>
      </c>
      <c r="E57" s="181"/>
      <c r="F57" s="181"/>
      <c r="G57" s="181"/>
      <c r="H57" s="181"/>
      <c r="I57" s="182"/>
      <c r="J57" s="183">
        <f>J79</f>
        <v>0</v>
      </c>
      <c r="K57" s="184"/>
    </row>
    <row r="58" s="8" customFormat="1" ht="19.92" customHeight="1">
      <c r="B58" s="185"/>
      <c r="C58" s="186"/>
      <c r="D58" s="187" t="s">
        <v>460</v>
      </c>
      <c r="E58" s="188"/>
      <c r="F58" s="188"/>
      <c r="G58" s="188"/>
      <c r="H58" s="188"/>
      <c r="I58" s="189"/>
      <c r="J58" s="190">
        <f>J80</f>
        <v>0</v>
      </c>
      <c r="K58" s="191"/>
    </row>
    <row r="59" s="1" customFormat="1" ht="21.84" customHeight="1">
      <c r="B59" s="46"/>
      <c r="C59" s="47"/>
      <c r="D59" s="47"/>
      <c r="E59" s="47"/>
      <c r="F59" s="47"/>
      <c r="G59" s="47"/>
      <c r="H59" s="47"/>
      <c r="I59" s="144"/>
      <c r="J59" s="47"/>
      <c r="K59" s="51"/>
    </row>
    <row r="60" s="1" customFormat="1" ht="6.96" customHeight="1">
      <c r="B60" s="67"/>
      <c r="C60" s="68"/>
      <c r="D60" s="68"/>
      <c r="E60" s="68"/>
      <c r="F60" s="68"/>
      <c r="G60" s="68"/>
      <c r="H60" s="68"/>
      <c r="I60" s="167"/>
      <c r="J60" s="68"/>
      <c r="K60" s="69"/>
    </row>
    <row r="64" s="1" customFormat="1" ht="6.96" customHeight="1">
      <c r="B64" s="70"/>
      <c r="C64" s="71"/>
      <c r="D64" s="71"/>
      <c r="E64" s="71"/>
      <c r="F64" s="71"/>
      <c r="G64" s="71"/>
      <c r="H64" s="71"/>
      <c r="I64" s="170"/>
      <c r="J64" s="71"/>
      <c r="K64" s="71"/>
      <c r="L64" s="72"/>
    </row>
    <row r="65" s="1" customFormat="1" ht="36.96" customHeight="1">
      <c r="B65" s="46"/>
      <c r="C65" s="73" t="s">
        <v>117</v>
      </c>
      <c r="D65" s="74"/>
      <c r="E65" s="74"/>
      <c r="F65" s="74"/>
      <c r="G65" s="74"/>
      <c r="H65" s="74"/>
      <c r="I65" s="192"/>
      <c r="J65" s="74"/>
      <c r="K65" s="74"/>
      <c r="L65" s="72"/>
    </row>
    <row r="66" s="1" customFormat="1" ht="6.96" customHeight="1">
      <c r="B66" s="46"/>
      <c r="C66" s="74"/>
      <c r="D66" s="74"/>
      <c r="E66" s="74"/>
      <c r="F66" s="74"/>
      <c r="G66" s="74"/>
      <c r="H66" s="74"/>
      <c r="I66" s="192"/>
      <c r="J66" s="74"/>
      <c r="K66" s="74"/>
      <c r="L66" s="72"/>
    </row>
    <row r="67" s="1" customFormat="1" ht="14.4" customHeight="1">
      <c r="B67" s="46"/>
      <c r="C67" s="76" t="s">
        <v>18</v>
      </c>
      <c r="D67" s="74"/>
      <c r="E67" s="74"/>
      <c r="F67" s="74"/>
      <c r="G67" s="74"/>
      <c r="H67" s="74"/>
      <c r="I67" s="192"/>
      <c r="J67" s="74"/>
      <c r="K67" s="74"/>
      <c r="L67" s="72"/>
    </row>
    <row r="68" s="1" customFormat="1" ht="16.5" customHeight="1">
      <c r="B68" s="46"/>
      <c r="C68" s="74"/>
      <c r="D68" s="74"/>
      <c r="E68" s="193" t="str">
        <f>E7</f>
        <v>Rrekonstrukce ul.Spojovací_Velké Přílepy 2.etapa_</v>
      </c>
      <c r="F68" s="76"/>
      <c r="G68" s="76"/>
      <c r="H68" s="76"/>
      <c r="I68" s="192"/>
      <c r="J68" s="74"/>
      <c r="K68" s="74"/>
      <c r="L68" s="72"/>
    </row>
    <row r="69" s="1" customFormat="1" ht="14.4" customHeight="1">
      <c r="B69" s="46"/>
      <c r="C69" s="76" t="s">
        <v>103</v>
      </c>
      <c r="D69" s="74"/>
      <c r="E69" s="74"/>
      <c r="F69" s="74"/>
      <c r="G69" s="74"/>
      <c r="H69" s="74"/>
      <c r="I69" s="192"/>
      <c r="J69" s="74"/>
      <c r="K69" s="74"/>
      <c r="L69" s="72"/>
    </row>
    <row r="70" s="1" customFormat="1" ht="17.25" customHeight="1">
      <c r="B70" s="46"/>
      <c r="C70" s="74"/>
      <c r="D70" s="74"/>
      <c r="E70" s="82" t="str">
        <f>E9</f>
        <v>09012018c2 - Rekonstrukce ul.Spojovací_Velké Přílepy_2.etapa_Semafor</v>
      </c>
      <c r="F70" s="74"/>
      <c r="G70" s="74"/>
      <c r="H70" s="74"/>
      <c r="I70" s="192"/>
      <c r="J70" s="74"/>
      <c r="K70" s="74"/>
      <c r="L70" s="72"/>
    </row>
    <row r="71" s="1" customFormat="1" ht="6.96" customHeight="1">
      <c r="B71" s="46"/>
      <c r="C71" s="74"/>
      <c r="D71" s="74"/>
      <c r="E71" s="74"/>
      <c r="F71" s="74"/>
      <c r="G71" s="74"/>
      <c r="H71" s="74"/>
      <c r="I71" s="192"/>
      <c r="J71" s="74"/>
      <c r="K71" s="74"/>
      <c r="L71" s="72"/>
    </row>
    <row r="72" s="1" customFormat="1" ht="18" customHeight="1">
      <c r="B72" s="46"/>
      <c r="C72" s="76" t="s">
        <v>24</v>
      </c>
      <c r="D72" s="74"/>
      <c r="E72" s="74"/>
      <c r="F72" s="194" t="str">
        <f>F12</f>
        <v>Velké Přílepy</v>
      </c>
      <c r="G72" s="74"/>
      <c r="H72" s="74"/>
      <c r="I72" s="195" t="s">
        <v>26</v>
      </c>
      <c r="J72" s="85" t="str">
        <f>IF(J12="","",J12)</f>
        <v>9. 1. 2018</v>
      </c>
      <c r="K72" s="74"/>
      <c r="L72" s="72"/>
    </row>
    <row r="73" s="1" customFormat="1" ht="6.96" customHeight="1">
      <c r="B73" s="46"/>
      <c r="C73" s="74"/>
      <c r="D73" s="74"/>
      <c r="E73" s="74"/>
      <c r="F73" s="74"/>
      <c r="G73" s="74"/>
      <c r="H73" s="74"/>
      <c r="I73" s="192"/>
      <c r="J73" s="74"/>
      <c r="K73" s="74"/>
      <c r="L73" s="72"/>
    </row>
    <row r="74" s="1" customFormat="1">
      <c r="B74" s="46"/>
      <c r="C74" s="76" t="s">
        <v>32</v>
      </c>
      <c r="D74" s="74"/>
      <c r="E74" s="74"/>
      <c r="F74" s="194" t="str">
        <f>E15</f>
        <v>Obec Velké Přílepy</v>
      </c>
      <c r="G74" s="74"/>
      <c r="H74" s="74"/>
      <c r="I74" s="195" t="s">
        <v>39</v>
      </c>
      <c r="J74" s="194" t="str">
        <f>E21</f>
        <v>Ing.Zd.Fiedler</v>
      </c>
      <c r="K74" s="74"/>
      <c r="L74" s="72"/>
    </row>
    <row r="75" s="1" customFormat="1" ht="14.4" customHeight="1">
      <c r="B75" s="46"/>
      <c r="C75" s="76" t="s">
        <v>37</v>
      </c>
      <c r="D75" s="74"/>
      <c r="E75" s="74"/>
      <c r="F75" s="194" t="str">
        <f>IF(E18="","",E18)</f>
        <v/>
      </c>
      <c r="G75" s="74"/>
      <c r="H75" s="74"/>
      <c r="I75" s="192"/>
      <c r="J75" s="74"/>
      <c r="K75" s="74"/>
      <c r="L75" s="72"/>
    </row>
    <row r="76" s="1" customFormat="1" ht="10.32" customHeight="1">
      <c r="B76" s="46"/>
      <c r="C76" s="74"/>
      <c r="D76" s="74"/>
      <c r="E76" s="74"/>
      <c r="F76" s="74"/>
      <c r="G76" s="74"/>
      <c r="H76" s="74"/>
      <c r="I76" s="192"/>
      <c r="J76" s="74"/>
      <c r="K76" s="74"/>
      <c r="L76" s="72"/>
    </row>
    <row r="77" s="9" customFormat="1" ht="29.28" customHeight="1">
      <c r="B77" s="196"/>
      <c r="C77" s="197" t="s">
        <v>118</v>
      </c>
      <c r="D77" s="198" t="s">
        <v>63</v>
      </c>
      <c r="E77" s="198" t="s">
        <v>59</v>
      </c>
      <c r="F77" s="198" t="s">
        <v>119</v>
      </c>
      <c r="G77" s="198" t="s">
        <v>120</v>
      </c>
      <c r="H77" s="198" t="s">
        <v>121</v>
      </c>
      <c r="I77" s="199" t="s">
        <v>122</v>
      </c>
      <c r="J77" s="198" t="s">
        <v>107</v>
      </c>
      <c r="K77" s="200" t="s">
        <v>123</v>
      </c>
      <c r="L77" s="201"/>
      <c r="M77" s="102" t="s">
        <v>124</v>
      </c>
      <c r="N77" s="103" t="s">
        <v>48</v>
      </c>
      <c r="O77" s="103" t="s">
        <v>125</v>
      </c>
      <c r="P77" s="103" t="s">
        <v>126</v>
      </c>
      <c r="Q77" s="103" t="s">
        <v>127</v>
      </c>
      <c r="R77" s="103" t="s">
        <v>128</v>
      </c>
      <c r="S77" s="103" t="s">
        <v>129</v>
      </c>
      <c r="T77" s="104" t="s">
        <v>130</v>
      </c>
    </row>
    <row r="78" s="1" customFormat="1" ht="29.28" customHeight="1">
      <c r="B78" s="46"/>
      <c r="C78" s="108" t="s">
        <v>108</v>
      </c>
      <c r="D78" s="74"/>
      <c r="E78" s="74"/>
      <c r="F78" s="74"/>
      <c r="G78" s="74"/>
      <c r="H78" s="74"/>
      <c r="I78" s="192"/>
      <c r="J78" s="202">
        <f>BK78</f>
        <v>0</v>
      </c>
      <c r="K78" s="74"/>
      <c r="L78" s="72"/>
      <c r="M78" s="105"/>
      <c r="N78" s="106"/>
      <c r="O78" s="106"/>
      <c r="P78" s="203">
        <f>P79</f>
        <v>0</v>
      </c>
      <c r="Q78" s="106"/>
      <c r="R78" s="203">
        <f>R79</f>
        <v>0</v>
      </c>
      <c r="S78" s="106"/>
      <c r="T78" s="204">
        <f>T79</f>
        <v>0</v>
      </c>
      <c r="AT78" s="23" t="s">
        <v>77</v>
      </c>
      <c r="AU78" s="23" t="s">
        <v>109</v>
      </c>
      <c r="BK78" s="205">
        <f>BK79</f>
        <v>0</v>
      </c>
    </row>
    <row r="79" s="10" customFormat="1" ht="37.44" customHeight="1">
      <c r="B79" s="206"/>
      <c r="C79" s="207"/>
      <c r="D79" s="208" t="s">
        <v>77</v>
      </c>
      <c r="E79" s="209" t="s">
        <v>503</v>
      </c>
      <c r="F79" s="209" t="s">
        <v>504</v>
      </c>
      <c r="G79" s="207"/>
      <c r="H79" s="207"/>
      <c r="I79" s="210"/>
      <c r="J79" s="211">
        <f>BK79</f>
        <v>0</v>
      </c>
      <c r="K79" s="207"/>
      <c r="L79" s="212"/>
      <c r="M79" s="213"/>
      <c r="N79" s="214"/>
      <c r="O79" s="214"/>
      <c r="P79" s="215">
        <f>P80</f>
        <v>0</v>
      </c>
      <c r="Q79" s="214"/>
      <c r="R79" s="215">
        <f>R80</f>
        <v>0</v>
      </c>
      <c r="S79" s="214"/>
      <c r="T79" s="216">
        <f>T80</f>
        <v>0</v>
      </c>
      <c r="AR79" s="217" t="s">
        <v>23</v>
      </c>
      <c r="AT79" s="218" t="s">
        <v>77</v>
      </c>
      <c r="AU79" s="218" t="s">
        <v>78</v>
      </c>
      <c r="AY79" s="217" t="s">
        <v>133</v>
      </c>
      <c r="BK79" s="219">
        <f>BK80</f>
        <v>0</v>
      </c>
    </row>
    <row r="80" s="10" customFormat="1" ht="19.92" customHeight="1">
      <c r="B80" s="206"/>
      <c r="C80" s="207"/>
      <c r="D80" s="208" t="s">
        <v>77</v>
      </c>
      <c r="E80" s="220" t="s">
        <v>505</v>
      </c>
      <c r="F80" s="220" t="s">
        <v>506</v>
      </c>
      <c r="G80" s="207"/>
      <c r="H80" s="207"/>
      <c r="I80" s="210"/>
      <c r="J80" s="221">
        <f>BK80</f>
        <v>0</v>
      </c>
      <c r="K80" s="207"/>
      <c r="L80" s="212"/>
      <c r="M80" s="213"/>
      <c r="N80" s="214"/>
      <c r="O80" s="214"/>
      <c r="P80" s="215">
        <f>SUM(P81:P84)</f>
        <v>0</v>
      </c>
      <c r="Q80" s="214"/>
      <c r="R80" s="215">
        <f>SUM(R81:R84)</f>
        <v>0</v>
      </c>
      <c r="S80" s="214"/>
      <c r="T80" s="216">
        <f>SUM(T81:T84)</f>
        <v>0</v>
      </c>
      <c r="AR80" s="217" t="s">
        <v>23</v>
      </c>
      <c r="AT80" s="218" t="s">
        <v>77</v>
      </c>
      <c r="AU80" s="218" t="s">
        <v>86</v>
      </c>
      <c r="AY80" s="217" t="s">
        <v>133</v>
      </c>
      <c r="BK80" s="219">
        <f>SUM(BK81:BK84)</f>
        <v>0</v>
      </c>
    </row>
    <row r="81" s="1" customFormat="1" ht="16.5" customHeight="1">
      <c r="B81" s="46"/>
      <c r="C81" s="222" t="s">
        <v>86</v>
      </c>
      <c r="D81" s="222" t="s">
        <v>135</v>
      </c>
      <c r="E81" s="223" t="s">
        <v>601</v>
      </c>
      <c r="F81" s="224" t="s">
        <v>602</v>
      </c>
      <c r="G81" s="225" t="s">
        <v>154</v>
      </c>
      <c r="H81" s="226">
        <v>1</v>
      </c>
      <c r="I81" s="227"/>
      <c r="J81" s="228">
        <f>ROUND(I81*H81,2)</f>
        <v>0</v>
      </c>
      <c r="K81" s="224" t="s">
        <v>34</v>
      </c>
      <c r="L81" s="72"/>
      <c r="M81" s="229" t="s">
        <v>34</v>
      </c>
      <c r="N81" s="230" t="s">
        <v>49</v>
      </c>
      <c r="O81" s="47"/>
      <c r="P81" s="231">
        <f>O81*H81</f>
        <v>0</v>
      </c>
      <c r="Q81" s="231">
        <v>0</v>
      </c>
      <c r="R81" s="231">
        <f>Q81*H81</f>
        <v>0</v>
      </c>
      <c r="S81" s="231">
        <v>0</v>
      </c>
      <c r="T81" s="232">
        <f>S81*H81</f>
        <v>0</v>
      </c>
      <c r="AR81" s="23" t="s">
        <v>235</v>
      </c>
      <c r="AT81" s="23" t="s">
        <v>135</v>
      </c>
      <c r="AU81" s="23" t="s">
        <v>23</v>
      </c>
      <c r="AY81" s="23" t="s">
        <v>133</v>
      </c>
      <c r="BE81" s="233">
        <f>IF(N81="základní",J81,0)</f>
        <v>0</v>
      </c>
      <c r="BF81" s="233">
        <f>IF(N81="snížená",J81,0)</f>
        <v>0</v>
      </c>
      <c r="BG81" s="233">
        <f>IF(N81="zákl. přenesená",J81,0)</f>
        <v>0</v>
      </c>
      <c r="BH81" s="233">
        <f>IF(N81="sníž. přenesená",J81,0)</f>
        <v>0</v>
      </c>
      <c r="BI81" s="233">
        <f>IF(N81="nulová",J81,0)</f>
        <v>0</v>
      </c>
      <c r="BJ81" s="23" t="s">
        <v>86</v>
      </c>
      <c r="BK81" s="233">
        <f>ROUND(I81*H81,2)</f>
        <v>0</v>
      </c>
      <c r="BL81" s="23" t="s">
        <v>235</v>
      </c>
      <c r="BM81" s="23" t="s">
        <v>603</v>
      </c>
    </row>
    <row r="82" s="11" customFormat="1">
      <c r="B82" s="237"/>
      <c r="C82" s="238"/>
      <c r="D82" s="234" t="s">
        <v>144</v>
      </c>
      <c r="E82" s="239" t="s">
        <v>34</v>
      </c>
      <c r="F82" s="240" t="s">
        <v>604</v>
      </c>
      <c r="G82" s="238"/>
      <c r="H82" s="239" t="s">
        <v>34</v>
      </c>
      <c r="I82" s="241"/>
      <c r="J82" s="238"/>
      <c r="K82" s="238"/>
      <c r="L82" s="242"/>
      <c r="M82" s="243"/>
      <c r="N82" s="244"/>
      <c r="O82" s="244"/>
      <c r="P82" s="244"/>
      <c r="Q82" s="244"/>
      <c r="R82" s="244"/>
      <c r="S82" s="244"/>
      <c r="T82" s="245"/>
      <c r="AT82" s="246" t="s">
        <v>144</v>
      </c>
      <c r="AU82" s="246" t="s">
        <v>23</v>
      </c>
      <c r="AV82" s="11" t="s">
        <v>86</v>
      </c>
      <c r="AW82" s="11" t="s">
        <v>41</v>
      </c>
      <c r="AX82" s="11" t="s">
        <v>78</v>
      </c>
      <c r="AY82" s="246" t="s">
        <v>133</v>
      </c>
    </row>
    <row r="83" s="12" customFormat="1">
      <c r="B83" s="247"/>
      <c r="C83" s="248"/>
      <c r="D83" s="234" t="s">
        <v>144</v>
      </c>
      <c r="E83" s="249" t="s">
        <v>34</v>
      </c>
      <c r="F83" s="250" t="s">
        <v>86</v>
      </c>
      <c r="G83" s="248"/>
      <c r="H83" s="251">
        <v>1</v>
      </c>
      <c r="I83" s="252"/>
      <c r="J83" s="248"/>
      <c r="K83" s="248"/>
      <c r="L83" s="253"/>
      <c r="M83" s="254"/>
      <c r="N83" s="255"/>
      <c r="O83" s="255"/>
      <c r="P83" s="255"/>
      <c r="Q83" s="255"/>
      <c r="R83" s="255"/>
      <c r="S83" s="255"/>
      <c r="T83" s="256"/>
      <c r="AT83" s="257" t="s">
        <v>144</v>
      </c>
      <c r="AU83" s="257" t="s">
        <v>23</v>
      </c>
      <c r="AV83" s="12" t="s">
        <v>23</v>
      </c>
      <c r="AW83" s="12" t="s">
        <v>41</v>
      </c>
      <c r="AX83" s="12" t="s">
        <v>78</v>
      </c>
      <c r="AY83" s="257" t="s">
        <v>133</v>
      </c>
    </row>
    <row r="84" s="13" customFormat="1">
      <c r="B84" s="258"/>
      <c r="C84" s="259"/>
      <c r="D84" s="234" t="s">
        <v>144</v>
      </c>
      <c r="E84" s="260" t="s">
        <v>34</v>
      </c>
      <c r="F84" s="261" t="s">
        <v>156</v>
      </c>
      <c r="G84" s="259"/>
      <c r="H84" s="262">
        <v>1</v>
      </c>
      <c r="I84" s="263"/>
      <c r="J84" s="259"/>
      <c r="K84" s="259"/>
      <c r="L84" s="264"/>
      <c r="M84" s="285"/>
      <c r="N84" s="286"/>
      <c r="O84" s="286"/>
      <c r="P84" s="286"/>
      <c r="Q84" s="286"/>
      <c r="R84" s="286"/>
      <c r="S84" s="286"/>
      <c r="T84" s="287"/>
      <c r="AT84" s="268" t="s">
        <v>144</v>
      </c>
      <c r="AU84" s="268" t="s">
        <v>23</v>
      </c>
      <c r="AV84" s="13" t="s">
        <v>140</v>
      </c>
      <c r="AW84" s="13" t="s">
        <v>41</v>
      </c>
      <c r="AX84" s="13" t="s">
        <v>86</v>
      </c>
      <c r="AY84" s="268" t="s">
        <v>133</v>
      </c>
    </row>
    <row r="85" s="1" customFormat="1" ht="6.96" customHeight="1">
      <c r="B85" s="67"/>
      <c r="C85" s="68"/>
      <c r="D85" s="68"/>
      <c r="E85" s="68"/>
      <c r="F85" s="68"/>
      <c r="G85" s="68"/>
      <c r="H85" s="68"/>
      <c r="I85" s="167"/>
      <c r="J85" s="68"/>
      <c r="K85" s="68"/>
      <c r="L85" s="72"/>
    </row>
  </sheetData>
  <sheetProtection sheet="1" autoFilter="0" formatColumns="0" formatRows="0" objects="1" scenarios="1" spinCount="100000" saltValue="wZoEnH0sqWqqnu7kLKPzksF+lexnu5DIJ6juXX4y1Pjgmz44JtEPurxAy/RMiFe1K6wXIuawsdKSWT5c5q2SxA==" hashValue="RPWA8EFIqpcFkErhq8Xe5xokqsvR4eKAd/DyjQVsSU5AvgOekKoPa8Ugis+9iETd09fuK7PPZxkY6XqesadWhA==" algorithmName="SHA-512" password="CC35"/>
  <autoFilter ref="C77:K84"/>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8" customWidth="1"/>
    <col min="2" max="2" width="1.664063" style="288" customWidth="1"/>
    <col min="3" max="4" width="5" style="288" customWidth="1"/>
    <col min="5" max="5" width="11.67" style="288" customWidth="1"/>
    <col min="6" max="6" width="9.17" style="288" customWidth="1"/>
    <col min="7" max="7" width="5" style="288" customWidth="1"/>
    <col min="8" max="8" width="77.83" style="288" customWidth="1"/>
    <col min="9" max="10" width="20" style="288" customWidth="1"/>
    <col min="11" max="11" width="1.664063" style="288" customWidth="1"/>
  </cols>
  <sheetData>
    <row r="1" ht="37.5" customHeight="1"/>
    <row r="2" ht="7.5" customHeight="1">
      <c r="B2" s="289"/>
      <c r="C2" s="290"/>
      <c r="D2" s="290"/>
      <c r="E2" s="290"/>
      <c r="F2" s="290"/>
      <c r="G2" s="290"/>
      <c r="H2" s="290"/>
      <c r="I2" s="290"/>
      <c r="J2" s="290"/>
      <c r="K2" s="291"/>
    </row>
    <row r="3" s="14" customFormat="1" ht="45" customHeight="1">
      <c r="B3" s="292"/>
      <c r="C3" s="293" t="s">
        <v>605</v>
      </c>
      <c r="D3" s="293"/>
      <c r="E3" s="293"/>
      <c r="F3" s="293"/>
      <c r="G3" s="293"/>
      <c r="H3" s="293"/>
      <c r="I3" s="293"/>
      <c r="J3" s="293"/>
      <c r="K3" s="294"/>
    </row>
    <row r="4" ht="25.5" customHeight="1">
      <c r="B4" s="295"/>
      <c r="C4" s="296" t="s">
        <v>606</v>
      </c>
      <c r="D4" s="296"/>
      <c r="E4" s="296"/>
      <c r="F4" s="296"/>
      <c r="G4" s="296"/>
      <c r="H4" s="296"/>
      <c r="I4" s="296"/>
      <c r="J4" s="296"/>
      <c r="K4" s="297"/>
    </row>
    <row r="5" ht="5.25" customHeight="1">
      <c r="B5" s="295"/>
      <c r="C5" s="298"/>
      <c r="D5" s="298"/>
      <c r="E5" s="298"/>
      <c r="F5" s="298"/>
      <c r="G5" s="298"/>
      <c r="H5" s="298"/>
      <c r="I5" s="298"/>
      <c r="J5" s="298"/>
      <c r="K5" s="297"/>
    </row>
    <row r="6" ht="15" customHeight="1">
      <c r="B6" s="295"/>
      <c r="C6" s="299" t="s">
        <v>607</v>
      </c>
      <c r="D6" s="299"/>
      <c r="E6" s="299"/>
      <c r="F6" s="299"/>
      <c r="G6" s="299"/>
      <c r="H6" s="299"/>
      <c r="I6" s="299"/>
      <c r="J6" s="299"/>
      <c r="K6" s="297"/>
    </row>
    <row r="7" ht="15" customHeight="1">
      <c r="B7" s="300"/>
      <c r="C7" s="299" t="s">
        <v>608</v>
      </c>
      <c r="D7" s="299"/>
      <c r="E7" s="299"/>
      <c r="F7" s="299"/>
      <c r="G7" s="299"/>
      <c r="H7" s="299"/>
      <c r="I7" s="299"/>
      <c r="J7" s="299"/>
      <c r="K7" s="297"/>
    </row>
    <row r="8" ht="12.75" customHeight="1">
      <c r="B8" s="300"/>
      <c r="C8" s="299"/>
      <c r="D8" s="299"/>
      <c r="E8" s="299"/>
      <c r="F8" s="299"/>
      <c r="G8" s="299"/>
      <c r="H8" s="299"/>
      <c r="I8" s="299"/>
      <c r="J8" s="299"/>
      <c r="K8" s="297"/>
    </row>
    <row r="9" ht="15" customHeight="1">
      <c r="B9" s="300"/>
      <c r="C9" s="299" t="s">
        <v>609</v>
      </c>
      <c r="D9" s="299"/>
      <c r="E9" s="299"/>
      <c r="F9" s="299"/>
      <c r="G9" s="299"/>
      <c r="H9" s="299"/>
      <c r="I9" s="299"/>
      <c r="J9" s="299"/>
      <c r="K9" s="297"/>
    </row>
    <row r="10" ht="15" customHeight="1">
      <c r="B10" s="300"/>
      <c r="C10" s="299"/>
      <c r="D10" s="299" t="s">
        <v>610</v>
      </c>
      <c r="E10" s="299"/>
      <c r="F10" s="299"/>
      <c r="G10" s="299"/>
      <c r="H10" s="299"/>
      <c r="I10" s="299"/>
      <c r="J10" s="299"/>
      <c r="K10" s="297"/>
    </row>
    <row r="11" ht="15" customHeight="1">
      <c r="B11" s="300"/>
      <c r="C11" s="301"/>
      <c r="D11" s="299" t="s">
        <v>611</v>
      </c>
      <c r="E11" s="299"/>
      <c r="F11" s="299"/>
      <c r="G11" s="299"/>
      <c r="H11" s="299"/>
      <c r="I11" s="299"/>
      <c r="J11" s="299"/>
      <c r="K11" s="297"/>
    </row>
    <row r="12" ht="12.75" customHeight="1">
      <c r="B12" s="300"/>
      <c r="C12" s="301"/>
      <c r="D12" s="301"/>
      <c r="E12" s="301"/>
      <c r="F12" s="301"/>
      <c r="G12" s="301"/>
      <c r="H12" s="301"/>
      <c r="I12" s="301"/>
      <c r="J12" s="301"/>
      <c r="K12" s="297"/>
    </row>
    <row r="13" ht="15" customHeight="1">
      <c r="B13" s="300"/>
      <c r="C13" s="301"/>
      <c r="D13" s="299" t="s">
        <v>612</v>
      </c>
      <c r="E13" s="299"/>
      <c r="F13" s="299"/>
      <c r="G13" s="299"/>
      <c r="H13" s="299"/>
      <c r="I13" s="299"/>
      <c r="J13" s="299"/>
      <c r="K13" s="297"/>
    </row>
    <row r="14" ht="15" customHeight="1">
      <c r="B14" s="300"/>
      <c r="C14" s="301"/>
      <c r="D14" s="299" t="s">
        <v>613</v>
      </c>
      <c r="E14" s="299"/>
      <c r="F14" s="299"/>
      <c r="G14" s="299"/>
      <c r="H14" s="299"/>
      <c r="I14" s="299"/>
      <c r="J14" s="299"/>
      <c r="K14" s="297"/>
    </row>
    <row r="15" ht="15" customHeight="1">
      <c r="B15" s="300"/>
      <c r="C15" s="301"/>
      <c r="D15" s="299" t="s">
        <v>614</v>
      </c>
      <c r="E15" s="299"/>
      <c r="F15" s="299"/>
      <c r="G15" s="299"/>
      <c r="H15" s="299"/>
      <c r="I15" s="299"/>
      <c r="J15" s="299"/>
      <c r="K15" s="297"/>
    </row>
    <row r="16" ht="15" customHeight="1">
      <c r="B16" s="300"/>
      <c r="C16" s="301"/>
      <c r="D16" s="301"/>
      <c r="E16" s="302" t="s">
        <v>85</v>
      </c>
      <c r="F16" s="299" t="s">
        <v>615</v>
      </c>
      <c r="G16" s="299"/>
      <c r="H16" s="299"/>
      <c r="I16" s="299"/>
      <c r="J16" s="299"/>
      <c r="K16" s="297"/>
    </row>
    <row r="17" ht="15" customHeight="1">
      <c r="B17" s="300"/>
      <c r="C17" s="301"/>
      <c r="D17" s="301"/>
      <c r="E17" s="302" t="s">
        <v>616</v>
      </c>
      <c r="F17" s="299" t="s">
        <v>617</v>
      </c>
      <c r="G17" s="299"/>
      <c r="H17" s="299"/>
      <c r="I17" s="299"/>
      <c r="J17" s="299"/>
      <c r="K17" s="297"/>
    </row>
    <row r="18" ht="15" customHeight="1">
      <c r="B18" s="300"/>
      <c r="C18" s="301"/>
      <c r="D18" s="301"/>
      <c r="E18" s="302" t="s">
        <v>618</v>
      </c>
      <c r="F18" s="299" t="s">
        <v>619</v>
      </c>
      <c r="G18" s="299"/>
      <c r="H18" s="299"/>
      <c r="I18" s="299"/>
      <c r="J18" s="299"/>
      <c r="K18" s="297"/>
    </row>
    <row r="19" ht="15" customHeight="1">
      <c r="B19" s="300"/>
      <c r="C19" s="301"/>
      <c r="D19" s="301"/>
      <c r="E19" s="302" t="s">
        <v>620</v>
      </c>
      <c r="F19" s="299" t="s">
        <v>621</v>
      </c>
      <c r="G19" s="299"/>
      <c r="H19" s="299"/>
      <c r="I19" s="299"/>
      <c r="J19" s="299"/>
      <c r="K19" s="297"/>
    </row>
    <row r="20" ht="15" customHeight="1">
      <c r="B20" s="300"/>
      <c r="C20" s="301"/>
      <c r="D20" s="301"/>
      <c r="E20" s="302" t="s">
        <v>622</v>
      </c>
      <c r="F20" s="299" t="s">
        <v>623</v>
      </c>
      <c r="G20" s="299"/>
      <c r="H20" s="299"/>
      <c r="I20" s="299"/>
      <c r="J20" s="299"/>
      <c r="K20" s="297"/>
    </row>
    <row r="21" ht="15" customHeight="1">
      <c r="B21" s="300"/>
      <c r="C21" s="301"/>
      <c r="D21" s="301"/>
      <c r="E21" s="302" t="s">
        <v>624</v>
      </c>
      <c r="F21" s="299" t="s">
        <v>625</v>
      </c>
      <c r="G21" s="299"/>
      <c r="H21" s="299"/>
      <c r="I21" s="299"/>
      <c r="J21" s="299"/>
      <c r="K21" s="297"/>
    </row>
    <row r="22" ht="12.75" customHeight="1">
      <c r="B22" s="300"/>
      <c r="C22" s="301"/>
      <c r="D22" s="301"/>
      <c r="E22" s="301"/>
      <c r="F22" s="301"/>
      <c r="G22" s="301"/>
      <c r="H22" s="301"/>
      <c r="I22" s="301"/>
      <c r="J22" s="301"/>
      <c r="K22" s="297"/>
    </row>
    <row r="23" ht="15" customHeight="1">
      <c r="B23" s="300"/>
      <c r="C23" s="299" t="s">
        <v>626</v>
      </c>
      <c r="D23" s="299"/>
      <c r="E23" s="299"/>
      <c r="F23" s="299"/>
      <c r="G23" s="299"/>
      <c r="H23" s="299"/>
      <c r="I23" s="299"/>
      <c r="J23" s="299"/>
      <c r="K23" s="297"/>
    </row>
    <row r="24" ht="15" customHeight="1">
      <c r="B24" s="300"/>
      <c r="C24" s="299" t="s">
        <v>627</v>
      </c>
      <c r="D24" s="299"/>
      <c r="E24" s="299"/>
      <c r="F24" s="299"/>
      <c r="G24" s="299"/>
      <c r="H24" s="299"/>
      <c r="I24" s="299"/>
      <c r="J24" s="299"/>
      <c r="K24" s="297"/>
    </row>
    <row r="25" ht="15" customHeight="1">
      <c r="B25" s="300"/>
      <c r="C25" s="299"/>
      <c r="D25" s="299" t="s">
        <v>628</v>
      </c>
      <c r="E25" s="299"/>
      <c r="F25" s="299"/>
      <c r="G25" s="299"/>
      <c r="H25" s="299"/>
      <c r="I25" s="299"/>
      <c r="J25" s="299"/>
      <c r="K25" s="297"/>
    </row>
    <row r="26" ht="15" customHeight="1">
      <c r="B26" s="300"/>
      <c r="C26" s="301"/>
      <c r="D26" s="299" t="s">
        <v>629</v>
      </c>
      <c r="E26" s="299"/>
      <c r="F26" s="299"/>
      <c r="G26" s="299"/>
      <c r="H26" s="299"/>
      <c r="I26" s="299"/>
      <c r="J26" s="299"/>
      <c r="K26" s="297"/>
    </row>
    <row r="27" ht="12.75" customHeight="1">
      <c r="B27" s="300"/>
      <c r="C27" s="301"/>
      <c r="D27" s="301"/>
      <c r="E27" s="301"/>
      <c r="F27" s="301"/>
      <c r="G27" s="301"/>
      <c r="H27" s="301"/>
      <c r="I27" s="301"/>
      <c r="J27" s="301"/>
      <c r="K27" s="297"/>
    </row>
    <row r="28" ht="15" customHeight="1">
      <c r="B28" s="300"/>
      <c r="C28" s="301"/>
      <c r="D28" s="299" t="s">
        <v>630</v>
      </c>
      <c r="E28" s="299"/>
      <c r="F28" s="299"/>
      <c r="G28" s="299"/>
      <c r="H28" s="299"/>
      <c r="I28" s="299"/>
      <c r="J28" s="299"/>
      <c r="K28" s="297"/>
    </row>
    <row r="29" ht="15" customHeight="1">
      <c r="B29" s="300"/>
      <c r="C29" s="301"/>
      <c r="D29" s="299" t="s">
        <v>631</v>
      </c>
      <c r="E29" s="299"/>
      <c r="F29" s="299"/>
      <c r="G29" s="299"/>
      <c r="H29" s="299"/>
      <c r="I29" s="299"/>
      <c r="J29" s="299"/>
      <c r="K29" s="297"/>
    </row>
    <row r="30" ht="12.75" customHeight="1">
      <c r="B30" s="300"/>
      <c r="C30" s="301"/>
      <c r="D30" s="301"/>
      <c r="E30" s="301"/>
      <c r="F30" s="301"/>
      <c r="G30" s="301"/>
      <c r="H30" s="301"/>
      <c r="I30" s="301"/>
      <c r="J30" s="301"/>
      <c r="K30" s="297"/>
    </row>
    <row r="31" ht="15" customHeight="1">
      <c r="B31" s="300"/>
      <c r="C31" s="301"/>
      <c r="D31" s="299" t="s">
        <v>632</v>
      </c>
      <c r="E31" s="299"/>
      <c r="F31" s="299"/>
      <c r="G31" s="299"/>
      <c r="H31" s="299"/>
      <c r="I31" s="299"/>
      <c r="J31" s="299"/>
      <c r="K31" s="297"/>
    </row>
    <row r="32" ht="15" customHeight="1">
      <c r="B32" s="300"/>
      <c r="C32" s="301"/>
      <c r="D32" s="299" t="s">
        <v>633</v>
      </c>
      <c r="E32" s="299"/>
      <c r="F32" s="299"/>
      <c r="G32" s="299"/>
      <c r="H32" s="299"/>
      <c r="I32" s="299"/>
      <c r="J32" s="299"/>
      <c r="K32" s="297"/>
    </row>
    <row r="33" ht="15" customHeight="1">
      <c r="B33" s="300"/>
      <c r="C33" s="301"/>
      <c r="D33" s="299" t="s">
        <v>634</v>
      </c>
      <c r="E33" s="299"/>
      <c r="F33" s="299"/>
      <c r="G33" s="299"/>
      <c r="H33" s="299"/>
      <c r="I33" s="299"/>
      <c r="J33" s="299"/>
      <c r="K33" s="297"/>
    </row>
    <row r="34" ht="15" customHeight="1">
      <c r="B34" s="300"/>
      <c r="C34" s="301"/>
      <c r="D34" s="299"/>
      <c r="E34" s="303" t="s">
        <v>118</v>
      </c>
      <c r="F34" s="299"/>
      <c r="G34" s="299" t="s">
        <v>635</v>
      </c>
      <c r="H34" s="299"/>
      <c r="I34" s="299"/>
      <c r="J34" s="299"/>
      <c r="K34" s="297"/>
    </row>
    <row r="35" ht="30.75" customHeight="1">
      <c r="B35" s="300"/>
      <c r="C35" s="301"/>
      <c r="D35" s="299"/>
      <c r="E35" s="303" t="s">
        <v>636</v>
      </c>
      <c r="F35" s="299"/>
      <c r="G35" s="299" t="s">
        <v>637</v>
      </c>
      <c r="H35" s="299"/>
      <c r="I35" s="299"/>
      <c r="J35" s="299"/>
      <c r="K35" s="297"/>
    </row>
    <row r="36" ht="15" customHeight="1">
      <c r="B36" s="300"/>
      <c r="C36" s="301"/>
      <c r="D36" s="299"/>
      <c r="E36" s="303" t="s">
        <v>59</v>
      </c>
      <c r="F36" s="299"/>
      <c r="G36" s="299" t="s">
        <v>638</v>
      </c>
      <c r="H36" s="299"/>
      <c r="I36" s="299"/>
      <c r="J36" s="299"/>
      <c r="K36" s="297"/>
    </row>
    <row r="37" ht="15" customHeight="1">
      <c r="B37" s="300"/>
      <c r="C37" s="301"/>
      <c r="D37" s="299"/>
      <c r="E37" s="303" t="s">
        <v>119</v>
      </c>
      <c r="F37" s="299"/>
      <c r="G37" s="299" t="s">
        <v>639</v>
      </c>
      <c r="H37" s="299"/>
      <c r="I37" s="299"/>
      <c r="J37" s="299"/>
      <c r="K37" s="297"/>
    </row>
    <row r="38" ht="15" customHeight="1">
      <c r="B38" s="300"/>
      <c r="C38" s="301"/>
      <c r="D38" s="299"/>
      <c r="E38" s="303" t="s">
        <v>120</v>
      </c>
      <c r="F38" s="299"/>
      <c r="G38" s="299" t="s">
        <v>640</v>
      </c>
      <c r="H38" s="299"/>
      <c r="I38" s="299"/>
      <c r="J38" s="299"/>
      <c r="K38" s="297"/>
    </row>
    <row r="39" ht="15" customHeight="1">
      <c r="B39" s="300"/>
      <c r="C39" s="301"/>
      <c r="D39" s="299"/>
      <c r="E39" s="303" t="s">
        <v>121</v>
      </c>
      <c r="F39" s="299"/>
      <c r="G39" s="299" t="s">
        <v>641</v>
      </c>
      <c r="H39" s="299"/>
      <c r="I39" s="299"/>
      <c r="J39" s="299"/>
      <c r="K39" s="297"/>
    </row>
    <row r="40" ht="15" customHeight="1">
      <c r="B40" s="300"/>
      <c r="C40" s="301"/>
      <c r="D40" s="299"/>
      <c r="E40" s="303" t="s">
        <v>642</v>
      </c>
      <c r="F40" s="299"/>
      <c r="G40" s="299" t="s">
        <v>643</v>
      </c>
      <c r="H40" s="299"/>
      <c r="I40" s="299"/>
      <c r="J40" s="299"/>
      <c r="K40" s="297"/>
    </row>
    <row r="41" ht="15" customHeight="1">
      <c r="B41" s="300"/>
      <c r="C41" s="301"/>
      <c r="D41" s="299"/>
      <c r="E41" s="303"/>
      <c r="F41" s="299"/>
      <c r="G41" s="299" t="s">
        <v>644</v>
      </c>
      <c r="H41" s="299"/>
      <c r="I41" s="299"/>
      <c r="J41" s="299"/>
      <c r="K41" s="297"/>
    </row>
    <row r="42" ht="15" customHeight="1">
      <c r="B42" s="300"/>
      <c r="C42" s="301"/>
      <c r="D42" s="299"/>
      <c r="E42" s="303" t="s">
        <v>645</v>
      </c>
      <c r="F42" s="299"/>
      <c r="G42" s="299" t="s">
        <v>646</v>
      </c>
      <c r="H42" s="299"/>
      <c r="I42" s="299"/>
      <c r="J42" s="299"/>
      <c r="K42" s="297"/>
    </row>
    <row r="43" ht="15" customHeight="1">
      <c r="B43" s="300"/>
      <c r="C43" s="301"/>
      <c r="D43" s="299"/>
      <c r="E43" s="303" t="s">
        <v>123</v>
      </c>
      <c r="F43" s="299"/>
      <c r="G43" s="299" t="s">
        <v>647</v>
      </c>
      <c r="H43" s="299"/>
      <c r="I43" s="299"/>
      <c r="J43" s="299"/>
      <c r="K43" s="297"/>
    </row>
    <row r="44" ht="12.75" customHeight="1">
      <c r="B44" s="300"/>
      <c r="C44" s="301"/>
      <c r="D44" s="299"/>
      <c r="E44" s="299"/>
      <c r="F44" s="299"/>
      <c r="G44" s="299"/>
      <c r="H44" s="299"/>
      <c r="I44" s="299"/>
      <c r="J44" s="299"/>
      <c r="K44" s="297"/>
    </row>
    <row r="45" ht="15" customHeight="1">
      <c r="B45" s="300"/>
      <c r="C45" s="301"/>
      <c r="D45" s="299" t="s">
        <v>648</v>
      </c>
      <c r="E45" s="299"/>
      <c r="F45" s="299"/>
      <c r="G45" s="299"/>
      <c r="H45" s="299"/>
      <c r="I45" s="299"/>
      <c r="J45" s="299"/>
      <c r="K45" s="297"/>
    </row>
    <row r="46" ht="15" customHeight="1">
      <c r="B46" s="300"/>
      <c r="C46" s="301"/>
      <c r="D46" s="301"/>
      <c r="E46" s="299" t="s">
        <v>649</v>
      </c>
      <c r="F46" s="299"/>
      <c r="G46" s="299"/>
      <c r="H46" s="299"/>
      <c r="I46" s="299"/>
      <c r="J46" s="299"/>
      <c r="K46" s="297"/>
    </row>
    <row r="47" ht="15" customHeight="1">
      <c r="B47" s="300"/>
      <c r="C47" s="301"/>
      <c r="D47" s="301"/>
      <c r="E47" s="299" t="s">
        <v>650</v>
      </c>
      <c r="F47" s="299"/>
      <c r="G47" s="299"/>
      <c r="H47" s="299"/>
      <c r="I47" s="299"/>
      <c r="J47" s="299"/>
      <c r="K47" s="297"/>
    </row>
    <row r="48" ht="15" customHeight="1">
      <c r="B48" s="300"/>
      <c r="C48" s="301"/>
      <c r="D48" s="301"/>
      <c r="E48" s="299" t="s">
        <v>651</v>
      </c>
      <c r="F48" s="299"/>
      <c r="G48" s="299"/>
      <c r="H48" s="299"/>
      <c r="I48" s="299"/>
      <c r="J48" s="299"/>
      <c r="K48" s="297"/>
    </row>
    <row r="49" ht="15" customHeight="1">
      <c r="B49" s="300"/>
      <c r="C49" s="301"/>
      <c r="D49" s="299" t="s">
        <v>652</v>
      </c>
      <c r="E49" s="299"/>
      <c r="F49" s="299"/>
      <c r="G49" s="299"/>
      <c r="H49" s="299"/>
      <c r="I49" s="299"/>
      <c r="J49" s="299"/>
      <c r="K49" s="297"/>
    </row>
    <row r="50" ht="25.5" customHeight="1">
      <c r="B50" s="295"/>
      <c r="C50" s="296" t="s">
        <v>653</v>
      </c>
      <c r="D50" s="296"/>
      <c r="E50" s="296"/>
      <c r="F50" s="296"/>
      <c r="G50" s="296"/>
      <c r="H50" s="296"/>
      <c r="I50" s="296"/>
      <c r="J50" s="296"/>
      <c r="K50" s="297"/>
    </row>
    <row r="51" ht="5.25" customHeight="1">
      <c r="B51" s="295"/>
      <c r="C51" s="298"/>
      <c r="D51" s="298"/>
      <c r="E51" s="298"/>
      <c r="F51" s="298"/>
      <c r="G51" s="298"/>
      <c r="H51" s="298"/>
      <c r="I51" s="298"/>
      <c r="J51" s="298"/>
      <c r="K51" s="297"/>
    </row>
    <row r="52" ht="15" customHeight="1">
      <c r="B52" s="295"/>
      <c r="C52" s="299" t="s">
        <v>654</v>
      </c>
      <c r="D52" s="299"/>
      <c r="E52" s="299"/>
      <c r="F52" s="299"/>
      <c r="G52" s="299"/>
      <c r="H52" s="299"/>
      <c r="I52" s="299"/>
      <c r="J52" s="299"/>
      <c r="K52" s="297"/>
    </row>
    <row r="53" ht="15" customHeight="1">
      <c r="B53" s="295"/>
      <c r="C53" s="299" t="s">
        <v>655</v>
      </c>
      <c r="D53" s="299"/>
      <c r="E53" s="299"/>
      <c r="F53" s="299"/>
      <c r="G53" s="299"/>
      <c r="H53" s="299"/>
      <c r="I53" s="299"/>
      <c r="J53" s="299"/>
      <c r="K53" s="297"/>
    </row>
    <row r="54" ht="12.75" customHeight="1">
      <c r="B54" s="295"/>
      <c r="C54" s="299"/>
      <c r="D54" s="299"/>
      <c r="E54" s="299"/>
      <c r="F54" s="299"/>
      <c r="G54" s="299"/>
      <c r="H54" s="299"/>
      <c r="I54" s="299"/>
      <c r="J54" s="299"/>
      <c r="K54" s="297"/>
    </row>
    <row r="55" ht="15" customHeight="1">
      <c r="B55" s="295"/>
      <c r="C55" s="299" t="s">
        <v>656</v>
      </c>
      <c r="D55" s="299"/>
      <c r="E55" s="299"/>
      <c r="F55" s="299"/>
      <c r="G55" s="299"/>
      <c r="H55" s="299"/>
      <c r="I55" s="299"/>
      <c r="J55" s="299"/>
      <c r="K55" s="297"/>
    </row>
    <row r="56" ht="15" customHeight="1">
      <c r="B56" s="295"/>
      <c r="C56" s="301"/>
      <c r="D56" s="299" t="s">
        <v>657</v>
      </c>
      <c r="E56" s="299"/>
      <c r="F56" s="299"/>
      <c r="G56" s="299"/>
      <c r="H56" s="299"/>
      <c r="I56" s="299"/>
      <c r="J56" s="299"/>
      <c r="K56" s="297"/>
    </row>
    <row r="57" ht="15" customHeight="1">
      <c r="B57" s="295"/>
      <c r="C57" s="301"/>
      <c r="D57" s="299" t="s">
        <v>658</v>
      </c>
      <c r="E57" s="299"/>
      <c r="F57" s="299"/>
      <c r="G57" s="299"/>
      <c r="H57" s="299"/>
      <c r="I57" s="299"/>
      <c r="J57" s="299"/>
      <c r="K57" s="297"/>
    </row>
    <row r="58" ht="15" customHeight="1">
      <c r="B58" s="295"/>
      <c r="C58" s="301"/>
      <c r="D58" s="299" t="s">
        <v>659</v>
      </c>
      <c r="E58" s="299"/>
      <c r="F58" s="299"/>
      <c r="G58" s="299"/>
      <c r="H58" s="299"/>
      <c r="I58" s="299"/>
      <c r="J58" s="299"/>
      <c r="K58" s="297"/>
    </row>
    <row r="59" ht="15" customHeight="1">
      <c r="B59" s="295"/>
      <c r="C59" s="301"/>
      <c r="D59" s="299" t="s">
        <v>660</v>
      </c>
      <c r="E59" s="299"/>
      <c r="F59" s="299"/>
      <c r="G59" s="299"/>
      <c r="H59" s="299"/>
      <c r="I59" s="299"/>
      <c r="J59" s="299"/>
      <c r="K59" s="297"/>
    </row>
    <row r="60" ht="15" customHeight="1">
      <c r="B60" s="295"/>
      <c r="C60" s="301"/>
      <c r="D60" s="304" t="s">
        <v>661</v>
      </c>
      <c r="E60" s="304"/>
      <c r="F60" s="304"/>
      <c r="G60" s="304"/>
      <c r="H60" s="304"/>
      <c r="I60" s="304"/>
      <c r="J60" s="304"/>
      <c r="K60" s="297"/>
    </row>
    <row r="61" ht="15" customHeight="1">
      <c r="B61" s="295"/>
      <c r="C61" s="301"/>
      <c r="D61" s="299" t="s">
        <v>662</v>
      </c>
      <c r="E61" s="299"/>
      <c r="F61" s="299"/>
      <c r="G61" s="299"/>
      <c r="H61" s="299"/>
      <c r="I61" s="299"/>
      <c r="J61" s="299"/>
      <c r="K61" s="297"/>
    </row>
    <row r="62" ht="12.75" customHeight="1">
      <c r="B62" s="295"/>
      <c r="C62" s="301"/>
      <c r="D62" s="301"/>
      <c r="E62" s="305"/>
      <c r="F62" s="301"/>
      <c r="G62" s="301"/>
      <c r="H62" s="301"/>
      <c r="I62" s="301"/>
      <c r="J62" s="301"/>
      <c r="K62" s="297"/>
    </row>
    <row r="63" ht="15" customHeight="1">
      <c r="B63" s="295"/>
      <c r="C63" s="301"/>
      <c r="D63" s="299" t="s">
        <v>663</v>
      </c>
      <c r="E63" s="299"/>
      <c r="F63" s="299"/>
      <c r="G63" s="299"/>
      <c r="H63" s="299"/>
      <c r="I63" s="299"/>
      <c r="J63" s="299"/>
      <c r="K63" s="297"/>
    </row>
    <row r="64" ht="15" customHeight="1">
      <c r="B64" s="295"/>
      <c r="C64" s="301"/>
      <c r="D64" s="304" t="s">
        <v>664</v>
      </c>
      <c r="E64" s="304"/>
      <c r="F64" s="304"/>
      <c r="G64" s="304"/>
      <c r="H64" s="304"/>
      <c r="I64" s="304"/>
      <c r="J64" s="304"/>
      <c r="K64" s="297"/>
    </row>
    <row r="65" ht="15" customHeight="1">
      <c r="B65" s="295"/>
      <c r="C65" s="301"/>
      <c r="D65" s="299" t="s">
        <v>665</v>
      </c>
      <c r="E65" s="299"/>
      <c r="F65" s="299"/>
      <c r="G65" s="299"/>
      <c r="H65" s="299"/>
      <c r="I65" s="299"/>
      <c r="J65" s="299"/>
      <c r="K65" s="297"/>
    </row>
    <row r="66" ht="15" customHeight="1">
      <c r="B66" s="295"/>
      <c r="C66" s="301"/>
      <c r="D66" s="299" t="s">
        <v>666</v>
      </c>
      <c r="E66" s="299"/>
      <c r="F66" s="299"/>
      <c r="G66" s="299"/>
      <c r="H66" s="299"/>
      <c r="I66" s="299"/>
      <c r="J66" s="299"/>
      <c r="K66" s="297"/>
    </row>
    <row r="67" ht="15" customHeight="1">
      <c r="B67" s="295"/>
      <c r="C67" s="301"/>
      <c r="D67" s="299" t="s">
        <v>667</v>
      </c>
      <c r="E67" s="299"/>
      <c r="F67" s="299"/>
      <c r="G67" s="299"/>
      <c r="H67" s="299"/>
      <c r="I67" s="299"/>
      <c r="J67" s="299"/>
      <c r="K67" s="297"/>
    </row>
    <row r="68" ht="15" customHeight="1">
      <c r="B68" s="295"/>
      <c r="C68" s="301"/>
      <c r="D68" s="299" t="s">
        <v>668</v>
      </c>
      <c r="E68" s="299"/>
      <c r="F68" s="299"/>
      <c r="G68" s="299"/>
      <c r="H68" s="299"/>
      <c r="I68" s="299"/>
      <c r="J68" s="299"/>
      <c r="K68" s="297"/>
    </row>
    <row r="69" ht="12.75" customHeight="1">
      <c r="B69" s="306"/>
      <c r="C69" s="307"/>
      <c r="D69" s="307"/>
      <c r="E69" s="307"/>
      <c r="F69" s="307"/>
      <c r="G69" s="307"/>
      <c r="H69" s="307"/>
      <c r="I69" s="307"/>
      <c r="J69" s="307"/>
      <c r="K69" s="308"/>
    </row>
    <row r="70" ht="18.75" customHeight="1">
      <c r="B70" s="309"/>
      <c r="C70" s="309"/>
      <c r="D70" s="309"/>
      <c r="E70" s="309"/>
      <c r="F70" s="309"/>
      <c r="G70" s="309"/>
      <c r="H70" s="309"/>
      <c r="I70" s="309"/>
      <c r="J70" s="309"/>
      <c r="K70" s="310"/>
    </row>
    <row r="71" ht="18.75" customHeight="1">
      <c r="B71" s="310"/>
      <c r="C71" s="310"/>
      <c r="D71" s="310"/>
      <c r="E71" s="310"/>
      <c r="F71" s="310"/>
      <c r="G71" s="310"/>
      <c r="H71" s="310"/>
      <c r="I71" s="310"/>
      <c r="J71" s="310"/>
      <c r="K71" s="310"/>
    </row>
    <row r="72" ht="7.5" customHeight="1">
      <c r="B72" s="311"/>
      <c r="C72" s="312"/>
      <c r="D72" s="312"/>
      <c r="E72" s="312"/>
      <c r="F72" s="312"/>
      <c r="G72" s="312"/>
      <c r="H72" s="312"/>
      <c r="I72" s="312"/>
      <c r="J72" s="312"/>
      <c r="K72" s="313"/>
    </row>
    <row r="73" ht="45" customHeight="1">
      <c r="B73" s="314"/>
      <c r="C73" s="315" t="s">
        <v>101</v>
      </c>
      <c r="D73" s="315"/>
      <c r="E73" s="315"/>
      <c r="F73" s="315"/>
      <c r="G73" s="315"/>
      <c r="H73" s="315"/>
      <c r="I73" s="315"/>
      <c r="J73" s="315"/>
      <c r="K73" s="316"/>
    </row>
    <row r="74" ht="17.25" customHeight="1">
      <c r="B74" s="314"/>
      <c r="C74" s="317" t="s">
        <v>669</v>
      </c>
      <c r="D74" s="317"/>
      <c r="E74" s="317"/>
      <c r="F74" s="317" t="s">
        <v>670</v>
      </c>
      <c r="G74" s="318"/>
      <c r="H74" s="317" t="s">
        <v>119</v>
      </c>
      <c r="I74" s="317" t="s">
        <v>63</v>
      </c>
      <c r="J74" s="317" t="s">
        <v>671</v>
      </c>
      <c r="K74" s="316"/>
    </row>
    <row r="75" ht="17.25" customHeight="1">
      <c r="B75" s="314"/>
      <c r="C75" s="319" t="s">
        <v>672</v>
      </c>
      <c r="D75" s="319"/>
      <c r="E75" s="319"/>
      <c r="F75" s="320" t="s">
        <v>673</v>
      </c>
      <c r="G75" s="321"/>
      <c r="H75" s="319"/>
      <c r="I75" s="319"/>
      <c r="J75" s="319" t="s">
        <v>674</v>
      </c>
      <c r="K75" s="316"/>
    </row>
    <row r="76" ht="5.25" customHeight="1">
      <c r="B76" s="314"/>
      <c r="C76" s="322"/>
      <c r="D76" s="322"/>
      <c r="E76" s="322"/>
      <c r="F76" s="322"/>
      <c r="G76" s="323"/>
      <c r="H76" s="322"/>
      <c r="I76" s="322"/>
      <c r="J76" s="322"/>
      <c r="K76" s="316"/>
    </row>
    <row r="77" ht="15" customHeight="1">
      <c r="B77" s="314"/>
      <c r="C77" s="303" t="s">
        <v>59</v>
      </c>
      <c r="D77" s="322"/>
      <c r="E77" s="322"/>
      <c r="F77" s="324" t="s">
        <v>675</v>
      </c>
      <c r="G77" s="323"/>
      <c r="H77" s="303" t="s">
        <v>676</v>
      </c>
      <c r="I77" s="303" t="s">
        <v>677</v>
      </c>
      <c r="J77" s="303">
        <v>20</v>
      </c>
      <c r="K77" s="316"/>
    </row>
    <row r="78" ht="15" customHeight="1">
      <c r="B78" s="314"/>
      <c r="C78" s="303" t="s">
        <v>678</v>
      </c>
      <c r="D78" s="303"/>
      <c r="E78" s="303"/>
      <c r="F78" s="324" t="s">
        <v>675</v>
      </c>
      <c r="G78" s="323"/>
      <c r="H78" s="303" t="s">
        <v>679</v>
      </c>
      <c r="I78" s="303" t="s">
        <v>677</v>
      </c>
      <c r="J78" s="303">
        <v>120</v>
      </c>
      <c r="K78" s="316"/>
    </row>
    <row r="79" ht="15" customHeight="1">
      <c r="B79" s="325"/>
      <c r="C79" s="303" t="s">
        <v>680</v>
      </c>
      <c r="D79" s="303"/>
      <c r="E79" s="303"/>
      <c r="F79" s="324" t="s">
        <v>681</v>
      </c>
      <c r="G79" s="323"/>
      <c r="H79" s="303" t="s">
        <v>682</v>
      </c>
      <c r="I79" s="303" t="s">
        <v>677</v>
      </c>
      <c r="J79" s="303">
        <v>50</v>
      </c>
      <c r="K79" s="316"/>
    </row>
    <row r="80" ht="15" customHeight="1">
      <c r="B80" s="325"/>
      <c r="C80" s="303" t="s">
        <v>683</v>
      </c>
      <c r="D80" s="303"/>
      <c r="E80" s="303"/>
      <c r="F80" s="324" t="s">
        <v>675</v>
      </c>
      <c r="G80" s="323"/>
      <c r="H80" s="303" t="s">
        <v>684</v>
      </c>
      <c r="I80" s="303" t="s">
        <v>685</v>
      </c>
      <c r="J80" s="303"/>
      <c r="K80" s="316"/>
    </row>
    <row r="81" ht="15" customHeight="1">
      <c r="B81" s="325"/>
      <c r="C81" s="326" t="s">
        <v>686</v>
      </c>
      <c r="D81" s="326"/>
      <c r="E81" s="326"/>
      <c r="F81" s="327" t="s">
        <v>681</v>
      </c>
      <c r="G81" s="326"/>
      <c r="H81" s="326" t="s">
        <v>687</v>
      </c>
      <c r="I81" s="326" t="s">
        <v>677</v>
      </c>
      <c r="J81" s="326">
        <v>15</v>
      </c>
      <c r="K81" s="316"/>
    </row>
    <row r="82" ht="15" customHeight="1">
      <c r="B82" s="325"/>
      <c r="C82" s="326" t="s">
        <v>688</v>
      </c>
      <c r="D82" s="326"/>
      <c r="E82" s="326"/>
      <c r="F82" s="327" t="s">
        <v>681</v>
      </c>
      <c r="G82" s="326"/>
      <c r="H82" s="326" t="s">
        <v>689</v>
      </c>
      <c r="I82" s="326" t="s">
        <v>677</v>
      </c>
      <c r="J82" s="326">
        <v>15</v>
      </c>
      <c r="K82" s="316"/>
    </row>
    <row r="83" ht="15" customHeight="1">
      <c r="B83" s="325"/>
      <c r="C83" s="326" t="s">
        <v>690</v>
      </c>
      <c r="D83" s="326"/>
      <c r="E83" s="326"/>
      <c r="F83" s="327" t="s">
        <v>681</v>
      </c>
      <c r="G83" s="326"/>
      <c r="H83" s="326" t="s">
        <v>691</v>
      </c>
      <c r="I83" s="326" t="s">
        <v>677</v>
      </c>
      <c r="J83" s="326">
        <v>20</v>
      </c>
      <c r="K83" s="316"/>
    </row>
    <row r="84" ht="15" customHeight="1">
      <c r="B84" s="325"/>
      <c r="C84" s="326" t="s">
        <v>692</v>
      </c>
      <c r="D84" s="326"/>
      <c r="E84" s="326"/>
      <c r="F84" s="327" t="s">
        <v>681</v>
      </c>
      <c r="G84" s="326"/>
      <c r="H84" s="326" t="s">
        <v>693</v>
      </c>
      <c r="I84" s="326" t="s">
        <v>677</v>
      </c>
      <c r="J84" s="326">
        <v>20</v>
      </c>
      <c r="K84" s="316"/>
    </row>
    <row r="85" ht="15" customHeight="1">
      <c r="B85" s="325"/>
      <c r="C85" s="303" t="s">
        <v>694</v>
      </c>
      <c r="D85" s="303"/>
      <c r="E85" s="303"/>
      <c r="F85" s="324" t="s">
        <v>681</v>
      </c>
      <c r="G85" s="323"/>
      <c r="H85" s="303" t="s">
        <v>695</v>
      </c>
      <c r="I85" s="303" t="s">
        <v>677</v>
      </c>
      <c r="J85" s="303">
        <v>50</v>
      </c>
      <c r="K85" s="316"/>
    </row>
    <row r="86" ht="15" customHeight="1">
      <c r="B86" s="325"/>
      <c r="C86" s="303" t="s">
        <v>696</v>
      </c>
      <c r="D86" s="303"/>
      <c r="E86" s="303"/>
      <c r="F86" s="324" t="s">
        <v>681</v>
      </c>
      <c r="G86" s="323"/>
      <c r="H86" s="303" t="s">
        <v>697</v>
      </c>
      <c r="I86" s="303" t="s">
        <v>677</v>
      </c>
      <c r="J86" s="303">
        <v>20</v>
      </c>
      <c r="K86" s="316"/>
    </row>
    <row r="87" ht="15" customHeight="1">
      <c r="B87" s="325"/>
      <c r="C87" s="303" t="s">
        <v>698</v>
      </c>
      <c r="D87" s="303"/>
      <c r="E87" s="303"/>
      <c r="F87" s="324" t="s">
        <v>681</v>
      </c>
      <c r="G87" s="323"/>
      <c r="H87" s="303" t="s">
        <v>699</v>
      </c>
      <c r="I87" s="303" t="s">
        <v>677</v>
      </c>
      <c r="J87" s="303">
        <v>20</v>
      </c>
      <c r="K87" s="316"/>
    </row>
    <row r="88" ht="15" customHeight="1">
      <c r="B88" s="325"/>
      <c r="C88" s="303" t="s">
        <v>700</v>
      </c>
      <c r="D88" s="303"/>
      <c r="E88" s="303"/>
      <c r="F88" s="324" t="s">
        <v>681</v>
      </c>
      <c r="G88" s="323"/>
      <c r="H88" s="303" t="s">
        <v>701</v>
      </c>
      <c r="I88" s="303" t="s">
        <v>677</v>
      </c>
      <c r="J88" s="303">
        <v>50</v>
      </c>
      <c r="K88" s="316"/>
    </row>
    <row r="89" ht="15" customHeight="1">
      <c r="B89" s="325"/>
      <c r="C89" s="303" t="s">
        <v>702</v>
      </c>
      <c r="D89" s="303"/>
      <c r="E89" s="303"/>
      <c r="F89" s="324" t="s">
        <v>681</v>
      </c>
      <c r="G89" s="323"/>
      <c r="H89" s="303" t="s">
        <v>702</v>
      </c>
      <c r="I89" s="303" t="s">
        <v>677</v>
      </c>
      <c r="J89" s="303">
        <v>50</v>
      </c>
      <c r="K89" s="316"/>
    </row>
    <row r="90" ht="15" customHeight="1">
      <c r="B90" s="325"/>
      <c r="C90" s="303" t="s">
        <v>124</v>
      </c>
      <c r="D90" s="303"/>
      <c r="E90" s="303"/>
      <c r="F90" s="324" t="s">
        <v>681</v>
      </c>
      <c r="G90" s="323"/>
      <c r="H90" s="303" t="s">
        <v>703</v>
      </c>
      <c r="I90" s="303" t="s">
        <v>677</v>
      </c>
      <c r="J90" s="303">
        <v>255</v>
      </c>
      <c r="K90" s="316"/>
    </row>
    <row r="91" ht="15" customHeight="1">
      <c r="B91" s="325"/>
      <c r="C91" s="303" t="s">
        <v>704</v>
      </c>
      <c r="D91" s="303"/>
      <c r="E91" s="303"/>
      <c r="F91" s="324" t="s">
        <v>675</v>
      </c>
      <c r="G91" s="323"/>
      <c r="H91" s="303" t="s">
        <v>705</v>
      </c>
      <c r="I91" s="303" t="s">
        <v>706</v>
      </c>
      <c r="J91" s="303"/>
      <c r="K91" s="316"/>
    </row>
    <row r="92" ht="15" customHeight="1">
      <c r="B92" s="325"/>
      <c r="C92" s="303" t="s">
        <v>707</v>
      </c>
      <c r="D92" s="303"/>
      <c r="E92" s="303"/>
      <c r="F92" s="324" t="s">
        <v>675</v>
      </c>
      <c r="G92" s="323"/>
      <c r="H92" s="303" t="s">
        <v>708</v>
      </c>
      <c r="I92" s="303" t="s">
        <v>709</v>
      </c>
      <c r="J92" s="303"/>
      <c r="K92" s="316"/>
    </row>
    <row r="93" ht="15" customHeight="1">
      <c r="B93" s="325"/>
      <c r="C93" s="303" t="s">
        <v>710</v>
      </c>
      <c r="D93" s="303"/>
      <c r="E93" s="303"/>
      <c r="F93" s="324" t="s">
        <v>675</v>
      </c>
      <c r="G93" s="323"/>
      <c r="H93" s="303" t="s">
        <v>710</v>
      </c>
      <c r="I93" s="303" t="s">
        <v>709</v>
      </c>
      <c r="J93" s="303"/>
      <c r="K93" s="316"/>
    </row>
    <row r="94" ht="15" customHeight="1">
      <c r="B94" s="325"/>
      <c r="C94" s="303" t="s">
        <v>44</v>
      </c>
      <c r="D94" s="303"/>
      <c r="E94" s="303"/>
      <c r="F94" s="324" t="s">
        <v>675</v>
      </c>
      <c r="G94" s="323"/>
      <c r="H94" s="303" t="s">
        <v>711</v>
      </c>
      <c r="I94" s="303" t="s">
        <v>709</v>
      </c>
      <c r="J94" s="303"/>
      <c r="K94" s="316"/>
    </row>
    <row r="95" ht="15" customHeight="1">
      <c r="B95" s="325"/>
      <c r="C95" s="303" t="s">
        <v>54</v>
      </c>
      <c r="D95" s="303"/>
      <c r="E95" s="303"/>
      <c r="F95" s="324" t="s">
        <v>675</v>
      </c>
      <c r="G95" s="323"/>
      <c r="H95" s="303" t="s">
        <v>712</v>
      </c>
      <c r="I95" s="303" t="s">
        <v>709</v>
      </c>
      <c r="J95" s="303"/>
      <c r="K95" s="316"/>
    </row>
    <row r="96" ht="15" customHeight="1">
      <c r="B96" s="328"/>
      <c r="C96" s="329"/>
      <c r="D96" s="329"/>
      <c r="E96" s="329"/>
      <c r="F96" s="329"/>
      <c r="G96" s="329"/>
      <c r="H96" s="329"/>
      <c r="I96" s="329"/>
      <c r="J96" s="329"/>
      <c r="K96" s="330"/>
    </row>
    <row r="97" ht="18.75" customHeight="1">
      <c r="B97" s="331"/>
      <c r="C97" s="332"/>
      <c r="D97" s="332"/>
      <c r="E97" s="332"/>
      <c r="F97" s="332"/>
      <c r="G97" s="332"/>
      <c r="H97" s="332"/>
      <c r="I97" s="332"/>
      <c r="J97" s="332"/>
      <c r="K97" s="331"/>
    </row>
    <row r="98" ht="18.75" customHeight="1">
      <c r="B98" s="310"/>
      <c r="C98" s="310"/>
      <c r="D98" s="310"/>
      <c r="E98" s="310"/>
      <c r="F98" s="310"/>
      <c r="G98" s="310"/>
      <c r="H98" s="310"/>
      <c r="I98" s="310"/>
      <c r="J98" s="310"/>
      <c r="K98" s="310"/>
    </row>
    <row r="99" ht="7.5" customHeight="1">
      <c r="B99" s="311"/>
      <c r="C99" s="312"/>
      <c r="D99" s="312"/>
      <c r="E99" s="312"/>
      <c r="F99" s="312"/>
      <c r="G99" s="312"/>
      <c r="H99" s="312"/>
      <c r="I99" s="312"/>
      <c r="J99" s="312"/>
      <c r="K99" s="313"/>
    </row>
    <row r="100" ht="45" customHeight="1">
      <c r="B100" s="314"/>
      <c r="C100" s="315" t="s">
        <v>713</v>
      </c>
      <c r="D100" s="315"/>
      <c r="E100" s="315"/>
      <c r="F100" s="315"/>
      <c r="G100" s="315"/>
      <c r="H100" s="315"/>
      <c r="I100" s="315"/>
      <c r="J100" s="315"/>
      <c r="K100" s="316"/>
    </row>
    <row r="101" ht="17.25" customHeight="1">
      <c r="B101" s="314"/>
      <c r="C101" s="317" t="s">
        <v>669</v>
      </c>
      <c r="D101" s="317"/>
      <c r="E101" s="317"/>
      <c r="F101" s="317" t="s">
        <v>670</v>
      </c>
      <c r="G101" s="318"/>
      <c r="H101" s="317" t="s">
        <v>119</v>
      </c>
      <c r="I101" s="317" t="s">
        <v>63</v>
      </c>
      <c r="J101" s="317" t="s">
        <v>671</v>
      </c>
      <c r="K101" s="316"/>
    </row>
    <row r="102" ht="17.25" customHeight="1">
      <c r="B102" s="314"/>
      <c r="C102" s="319" t="s">
        <v>672</v>
      </c>
      <c r="D102" s="319"/>
      <c r="E102" s="319"/>
      <c r="F102" s="320" t="s">
        <v>673</v>
      </c>
      <c r="G102" s="321"/>
      <c r="H102" s="319"/>
      <c r="I102" s="319"/>
      <c r="J102" s="319" t="s">
        <v>674</v>
      </c>
      <c r="K102" s="316"/>
    </row>
    <row r="103" ht="5.25" customHeight="1">
      <c r="B103" s="314"/>
      <c r="C103" s="317"/>
      <c r="D103" s="317"/>
      <c r="E103" s="317"/>
      <c r="F103" s="317"/>
      <c r="G103" s="333"/>
      <c r="H103" s="317"/>
      <c r="I103" s="317"/>
      <c r="J103" s="317"/>
      <c r="K103" s="316"/>
    </row>
    <row r="104" ht="15" customHeight="1">
      <c r="B104" s="314"/>
      <c r="C104" s="303" t="s">
        <v>59</v>
      </c>
      <c r="D104" s="322"/>
      <c r="E104" s="322"/>
      <c r="F104" s="324" t="s">
        <v>675</v>
      </c>
      <c r="G104" s="333"/>
      <c r="H104" s="303" t="s">
        <v>714</v>
      </c>
      <c r="I104" s="303" t="s">
        <v>677</v>
      </c>
      <c r="J104" s="303">
        <v>20</v>
      </c>
      <c r="K104" s="316"/>
    </row>
    <row r="105" ht="15" customHeight="1">
      <c r="B105" s="314"/>
      <c r="C105" s="303" t="s">
        <v>678</v>
      </c>
      <c r="D105" s="303"/>
      <c r="E105" s="303"/>
      <c r="F105" s="324" t="s">
        <v>675</v>
      </c>
      <c r="G105" s="303"/>
      <c r="H105" s="303" t="s">
        <v>714</v>
      </c>
      <c r="I105" s="303" t="s">
        <v>677</v>
      </c>
      <c r="J105" s="303">
        <v>120</v>
      </c>
      <c r="K105" s="316"/>
    </row>
    <row r="106" ht="15" customHeight="1">
      <c r="B106" s="325"/>
      <c r="C106" s="303" t="s">
        <v>680</v>
      </c>
      <c r="D106" s="303"/>
      <c r="E106" s="303"/>
      <c r="F106" s="324" t="s">
        <v>681</v>
      </c>
      <c r="G106" s="303"/>
      <c r="H106" s="303" t="s">
        <v>714</v>
      </c>
      <c r="I106" s="303" t="s">
        <v>677</v>
      </c>
      <c r="J106" s="303">
        <v>50</v>
      </c>
      <c r="K106" s="316"/>
    </row>
    <row r="107" ht="15" customHeight="1">
      <c r="B107" s="325"/>
      <c r="C107" s="303" t="s">
        <v>683</v>
      </c>
      <c r="D107" s="303"/>
      <c r="E107" s="303"/>
      <c r="F107" s="324" t="s">
        <v>675</v>
      </c>
      <c r="G107" s="303"/>
      <c r="H107" s="303" t="s">
        <v>714</v>
      </c>
      <c r="I107" s="303" t="s">
        <v>685</v>
      </c>
      <c r="J107" s="303"/>
      <c r="K107" s="316"/>
    </row>
    <row r="108" ht="15" customHeight="1">
      <c r="B108" s="325"/>
      <c r="C108" s="303" t="s">
        <v>694</v>
      </c>
      <c r="D108" s="303"/>
      <c r="E108" s="303"/>
      <c r="F108" s="324" t="s">
        <v>681</v>
      </c>
      <c r="G108" s="303"/>
      <c r="H108" s="303" t="s">
        <v>714</v>
      </c>
      <c r="I108" s="303" t="s">
        <v>677</v>
      </c>
      <c r="J108" s="303">
        <v>50</v>
      </c>
      <c r="K108" s="316"/>
    </row>
    <row r="109" ht="15" customHeight="1">
      <c r="B109" s="325"/>
      <c r="C109" s="303" t="s">
        <v>702</v>
      </c>
      <c r="D109" s="303"/>
      <c r="E109" s="303"/>
      <c r="F109" s="324" t="s">
        <v>681</v>
      </c>
      <c r="G109" s="303"/>
      <c r="H109" s="303" t="s">
        <v>714</v>
      </c>
      <c r="I109" s="303" t="s">
        <v>677</v>
      </c>
      <c r="J109" s="303">
        <v>50</v>
      </c>
      <c r="K109" s="316"/>
    </row>
    <row r="110" ht="15" customHeight="1">
      <c r="B110" s="325"/>
      <c r="C110" s="303" t="s">
        <v>700</v>
      </c>
      <c r="D110" s="303"/>
      <c r="E110" s="303"/>
      <c r="F110" s="324" t="s">
        <v>681</v>
      </c>
      <c r="G110" s="303"/>
      <c r="H110" s="303" t="s">
        <v>714</v>
      </c>
      <c r="I110" s="303" t="s">
        <v>677</v>
      </c>
      <c r="J110" s="303">
        <v>50</v>
      </c>
      <c r="K110" s="316"/>
    </row>
    <row r="111" ht="15" customHeight="1">
      <c r="B111" s="325"/>
      <c r="C111" s="303" t="s">
        <v>59</v>
      </c>
      <c r="D111" s="303"/>
      <c r="E111" s="303"/>
      <c r="F111" s="324" t="s">
        <v>675</v>
      </c>
      <c r="G111" s="303"/>
      <c r="H111" s="303" t="s">
        <v>715</v>
      </c>
      <c r="I111" s="303" t="s">
        <v>677</v>
      </c>
      <c r="J111" s="303">
        <v>20</v>
      </c>
      <c r="K111" s="316"/>
    </row>
    <row r="112" ht="15" customHeight="1">
      <c r="B112" s="325"/>
      <c r="C112" s="303" t="s">
        <v>716</v>
      </c>
      <c r="D112" s="303"/>
      <c r="E112" s="303"/>
      <c r="F112" s="324" t="s">
        <v>675</v>
      </c>
      <c r="G112" s="303"/>
      <c r="H112" s="303" t="s">
        <v>717</v>
      </c>
      <c r="I112" s="303" t="s">
        <v>677</v>
      </c>
      <c r="J112" s="303">
        <v>120</v>
      </c>
      <c r="K112" s="316"/>
    </row>
    <row r="113" ht="15" customHeight="1">
      <c r="B113" s="325"/>
      <c r="C113" s="303" t="s">
        <v>44</v>
      </c>
      <c r="D113" s="303"/>
      <c r="E113" s="303"/>
      <c r="F113" s="324" t="s">
        <v>675</v>
      </c>
      <c r="G113" s="303"/>
      <c r="H113" s="303" t="s">
        <v>718</v>
      </c>
      <c r="I113" s="303" t="s">
        <v>709</v>
      </c>
      <c r="J113" s="303"/>
      <c r="K113" s="316"/>
    </row>
    <row r="114" ht="15" customHeight="1">
      <c r="B114" s="325"/>
      <c r="C114" s="303" t="s">
        <v>54</v>
      </c>
      <c r="D114" s="303"/>
      <c r="E114" s="303"/>
      <c r="F114" s="324" t="s">
        <v>675</v>
      </c>
      <c r="G114" s="303"/>
      <c r="H114" s="303" t="s">
        <v>719</v>
      </c>
      <c r="I114" s="303" t="s">
        <v>709</v>
      </c>
      <c r="J114" s="303"/>
      <c r="K114" s="316"/>
    </row>
    <row r="115" ht="15" customHeight="1">
      <c r="B115" s="325"/>
      <c r="C115" s="303" t="s">
        <v>63</v>
      </c>
      <c r="D115" s="303"/>
      <c r="E115" s="303"/>
      <c r="F115" s="324" t="s">
        <v>675</v>
      </c>
      <c r="G115" s="303"/>
      <c r="H115" s="303" t="s">
        <v>720</v>
      </c>
      <c r="I115" s="303" t="s">
        <v>721</v>
      </c>
      <c r="J115" s="303"/>
      <c r="K115" s="316"/>
    </row>
    <row r="116" ht="15" customHeight="1">
      <c r="B116" s="328"/>
      <c r="C116" s="334"/>
      <c r="D116" s="334"/>
      <c r="E116" s="334"/>
      <c r="F116" s="334"/>
      <c r="G116" s="334"/>
      <c r="H116" s="334"/>
      <c r="I116" s="334"/>
      <c r="J116" s="334"/>
      <c r="K116" s="330"/>
    </row>
    <row r="117" ht="18.75" customHeight="1">
      <c r="B117" s="335"/>
      <c r="C117" s="299"/>
      <c r="D117" s="299"/>
      <c r="E117" s="299"/>
      <c r="F117" s="336"/>
      <c r="G117" s="299"/>
      <c r="H117" s="299"/>
      <c r="I117" s="299"/>
      <c r="J117" s="299"/>
      <c r="K117" s="335"/>
    </row>
    <row r="118" ht="18.75" customHeight="1">
      <c r="B118" s="310"/>
      <c r="C118" s="310"/>
      <c r="D118" s="310"/>
      <c r="E118" s="310"/>
      <c r="F118" s="310"/>
      <c r="G118" s="310"/>
      <c r="H118" s="310"/>
      <c r="I118" s="310"/>
      <c r="J118" s="310"/>
      <c r="K118" s="310"/>
    </row>
    <row r="119" ht="7.5" customHeight="1">
      <c r="B119" s="337"/>
      <c r="C119" s="338"/>
      <c r="D119" s="338"/>
      <c r="E119" s="338"/>
      <c r="F119" s="338"/>
      <c r="G119" s="338"/>
      <c r="H119" s="338"/>
      <c r="I119" s="338"/>
      <c r="J119" s="338"/>
      <c r="K119" s="339"/>
    </row>
    <row r="120" ht="45" customHeight="1">
      <c r="B120" s="340"/>
      <c r="C120" s="293" t="s">
        <v>722</v>
      </c>
      <c r="D120" s="293"/>
      <c r="E120" s="293"/>
      <c r="F120" s="293"/>
      <c r="G120" s="293"/>
      <c r="H120" s="293"/>
      <c r="I120" s="293"/>
      <c r="J120" s="293"/>
      <c r="K120" s="341"/>
    </row>
    <row r="121" ht="17.25" customHeight="1">
      <c r="B121" s="342"/>
      <c r="C121" s="317" t="s">
        <v>669</v>
      </c>
      <c r="D121" s="317"/>
      <c r="E121" s="317"/>
      <c r="F121" s="317" t="s">
        <v>670</v>
      </c>
      <c r="G121" s="318"/>
      <c r="H121" s="317" t="s">
        <v>119</v>
      </c>
      <c r="I121" s="317" t="s">
        <v>63</v>
      </c>
      <c r="J121" s="317" t="s">
        <v>671</v>
      </c>
      <c r="K121" s="343"/>
    </row>
    <row r="122" ht="17.25" customHeight="1">
      <c r="B122" s="342"/>
      <c r="C122" s="319" t="s">
        <v>672</v>
      </c>
      <c r="D122" s="319"/>
      <c r="E122" s="319"/>
      <c r="F122" s="320" t="s">
        <v>673</v>
      </c>
      <c r="G122" s="321"/>
      <c r="H122" s="319"/>
      <c r="I122" s="319"/>
      <c r="J122" s="319" t="s">
        <v>674</v>
      </c>
      <c r="K122" s="343"/>
    </row>
    <row r="123" ht="5.25" customHeight="1">
      <c r="B123" s="344"/>
      <c r="C123" s="322"/>
      <c r="D123" s="322"/>
      <c r="E123" s="322"/>
      <c r="F123" s="322"/>
      <c r="G123" s="303"/>
      <c r="H123" s="322"/>
      <c r="I123" s="322"/>
      <c r="J123" s="322"/>
      <c r="K123" s="345"/>
    </row>
    <row r="124" ht="15" customHeight="1">
      <c r="B124" s="344"/>
      <c r="C124" s="303" t="s">
        <v>678</v>
      </c>
      <c r="D124" s="322"/>
      <c r="E124" s="322"/>
      <c r="F124" s="324" t="s">
        <v>675</v>
      </c>
      <c r="G124" s="303"/>
      <c r="H124" s="303" t="s">
        <v>714</v>
      </c>
      <c r="I124" s="303" t="s">
        <v>677</v>
      </c>
      <c r="J124" s="303">
        <v>120</v>
      </c>
      <c r="K124" s="346"/>
    </row>
    <row r="125" ht="15" customHeight="1">
      <c r="B125" s="344"/>
      <c r="C125" s="303" t="s">
        <v>723</v>
      </c>
      <c r="D125" s="303"/>
      <c r="E125" s="303"/>
      <c r="F125" s="324" t="s">
        <v>675</v>
      </c>
      <c r="G125" s="303"/>
      <c r="H125" s="303" t="s">
        <v>724</v>
      </c>
      <c r="I125" s="303" t="s">
        <v>677</v>
      </c>
      <c r="J125" s="303" t="s">
        <v>725</v>
      </c>
      <c r="K125" s="346"/>
    </row>
    <row r="126" ht="15" customHeight="1">
      <c r="B126" s="344"/>
      <c r="C126" s="303" t="s">
        <v>624</v>
      </c>
      <c r="D126" s="303"/>
      <c r="E126" s="303"/>
      <c r="F126" s="324" t="s">
        <v>675</v>
      </c>
      <c r="G126" s="303"/>
      <c r="H126" s="303" t="s">
        <v>726</v>
      </c>
      <c r="I126" s="303" t="s">
        <v>677</v>
      </c>
      <c r="J126" s="303" t="s">
        <v>725</v>
      </c>
      <c r="K126" s="346"/>
    </row>
    <row r="127" ht="15" customHeight="1">
      <c r="B127" s="344"/>
      <c r="C127" s="303" t="s">
        <v>686</v>
      </c>
      <c r="D127" s="303"/>
      <c r="E127" s="303"/>
      <c r="F127" s="324" t="s">
        <v>681</v>
      </c>
      <c r="G127" s="303"/>
      <c r="H127" s="303" t="s">
        <v>687</v>
      </c>
      <c r="I127" s="303" t="s">
        <v>677</v>
      </c>
      <c r="J127" s="303">
        <v>15</v>
      </c>
      <c r="K127" s="346"/>
    </row>
    <row r="128" ht="15" customHeight="1">
      <c r="B128" s="344"/>
      <c r="C128" s="326" t="s">
        <v>688</v>
      </c>
      <c r="D128" s="326"/>
      <c r="E128" s="326"/>
      <c r="F128" s="327" t="s">
        <v>681</v>
      </c>
      <c r="G128" s="326"/>
      <c r="H128" s="326" t="s">
        <v>689</v>
      </c>
      <c r="I128" s="326" t="s">
        <v>677</v>
      </c>
      <c r="J128" s="326">
        <v>15</v>
      </c>
      <c r="K128" s="346"/>
    </row>
    <row r="129" ht="15" customHeight="1">
      <c r="B129" s="344"/>
      <c r="C129" s="326" t="s">
        <v>690</v>
      </c>
      <c r="D129" s="326"/>
      <c r="E129" s="326"/>
      <c r="F129" s="327" t="s">
        <v>681</v>
      </c>
      <c r="G129" s="326"/>
      <c r="H129" s="326" t="s">
        <v>691</v>
      </c>
      <c r="I129" s="326" t="s">
        <v>677</v>
      </c>
      <c r="J129" s="326">
        <v>20</v>
      </c>
      <c r="K129" s="346"/>
    </row>
    <row r="130" ht="15" customHeight="1">
      <c r="B130" s="344"/>
      <c r="C130" s="326" t="s">
        <v>692</v>
      </c>
      <c r="D130" s="326"/>
      <c r="E130" s="326"/>
      <c r="F130" s="327" t="s">
        <v>681</v>
      </c>
      <c r="G130" s="326"/>
      <c r="H130" s="326" t="s">
        <v>693</v>
      </c>
      <c r="I130" s="326" t="s">
        <v>677</v>
      </c>
      <c r="J130" s="326">
        <v>20</v>
      </c>
      <c r="K130" s="346"/>
    </row>
    <row r="131" ht="15" customHeight="1">
      <c r="B131" s="344"/>
      <c r="C131" s="303" t="s">
        <v>680</v>
      </c>
      <c r="D131" s="303"/>
      <c r="E131" s="303"/>
      <c r="F131" s="324" t="s">
        <v>681</v>
      </c>
      <c r="G131" s="303"/>
      <c r="H131" s="303" t="s">
        <v>714</v>
      </c>
      <c r="I131" s="303" t="s">
        <v>677</v>
      </c>
      <c r="J131" s="303">
        <v>50</v>
      </c>
      <c r="K131" s="346"/>
    </row>
    <row r="132" ht="15" customHeight="1">
      <c r="B132" s="344"/>
      <c r="C132" s="303" t="s">
        <v>694</v>
      </c>
      <c r="D132" s="303"/>
      <c r="E132" s="303"/>
      <c r="F132" s="324" t="s">
        <v>681</v>
      </c>
      <c r="G132" s="303"/>
      <c r="H132" s="303" t="s">
        <v>714</v>
      </c>
      <c r="I132" s="303" t="s">
        <v>677</v>
      </c>
      <c r="J132" s="303">
        <v>50</v>
      </c>
      <c r="K132" s="346"/>
    </row>
    <row r="133" ht="15" customHeight="1">
      <c r="B133" s="344"/>
      <c r="C133" s="303" t="s">
        <v>700</v>
      </c>
      <c r="D133" s="303"/>
      <c r="E133" s="303"/>
      <c r="F133" s="324" t="s">
        <v>681</v>
      </c>
      <c r="G133" s="303"/>
      <c r="H133" s="303" t="s">
        <v>714</v>
      </c>
      <c r="I133" s="303" t="s">
        <v>677</v>
      </c>
      <c r="J133" s="303">
        <v>50</v>
      </c>
      <c r="K133" s="346"/>
    </row>
    <row r="134" ht="15" customHeight="1">
      <c r="B134" s="344"/>
      <c r="C134" s="303" t="s">
        <v>702</v>
      </c>
      <c r="D134" s="303"/>
      <c r="E134" s="303"/>
      <c r="F134" s="324" t="s">
        <v>681</v>
      </c>
      <c r="G134" s="303"/>
      <c r="H134" s="303" t="s">
        <v>714</v>
      </c>
      <c r="I134" s="303" t="s">
        <v>677</v>
      </c>
      <c r="J134" s="303">
        <v>50</v>
      </c>
      <c r="K134" s="346"/>
    </row>
    <row r="135" ht="15" customHeight="1">
      <c r="B135" s="344"/>
      <c r="C135" s="303" t="s">
        <v>124</v>
      </c>
      <c r="D135" s="303"/>
      <c r="E135" s="303"/>
      <c r="F135" s="324" t="s">
        <v>681</v>
      </c>
      <c r="G135" s="303"/>
      <c r="H135" s="303" t="s">
        <v>727</v>
      </c>
      <c r="I135" s="303" t="s">
        <v>677</v>
      </c>
      <c r="J135" s="303">
        <v>255</v>
      </c>
      <c r="K135" s="346"/>
    </row>
    <row r="136" ht="15" customHeight="1">
      <c r="B136" s="344"/>
      <c r="C136" s="303" t="s">
        <v>704</v>
      </c>
      <c r="D136" s="303"/>
      <c r="E136" s="303"/>
      <c r="F136" s="324" t="s">
        <v>675</v>
      </c>
      <c r="G136" s="303"/>
      <c r="H136" s="303" t="s">
        <v>728</v>
      </c>
      <c r="I136" s="303" t="s">
        <v>706</v>
      </c>
      <c r="J136" s="303"/>
      <c r="K136" s="346"/>
    </row>
    <row r="137" ht="15" customHeight="1">
      <c r="B137" s="344"/>
      <c r="C137" s="303" t="s">
        <v>707</v>
      </c>
      <c r="D137" s="303"/>
      <c r="E137" s="303"/>
      <c r="F137" s="324" t="s">
        <v>675</v>
      </c>
      <c r="G137" s="303"/>
      <c r="H137" s="303" t="s">
        <v>729</v>
      </c>
      <c r="I137" s="303" t="s">
        <v>709</v>
      </c>
      <c r="J137" s="303"/>
      <c r="K137" s="346"/>
    </row>
    <row r="138" ht="15" customHeight="1">
      <c r="B138" s="344"/>
      <c r="C138" s="303" t="s">
        <v>710</v>
      </c>
      <c r="D138" s="303"/>
      <c r="E138" s="303"/>
      <c r="F138" s="324" t="s">
        <v>675</v>
      </c>
      <c r="G138" s="303"/>
      <c r="H138" s="303" t="s">
        <v>710</v>
      </c>
      <c r="I138" s="303" t="s">
        <v>709</v>
      </c>
      <c r="J138" s="303"/>
      <c r="K138" s="346"/>
    </row>
    <row r="139" ht="15" customHeight="1">
      <c r="B139" s="344"/>
      <c r="C139" s="303" t="s">
        <v>44</v>
      </c>
      <c r="D139" s="303"/>
      <c r="E139" s="303"/>
      <c r="F139" s="324" t="s">
        <v>675</v>
      </c>
      <c r="G139" s="303"/>
      <c r="H139" s="303" t="s">
        <v>730</v>
      </c>
      <c r="I139" s="303" t="s">
        <v>709</v>
      </c>
      <c r="J139" s="303"/>
      <c r="K139" s="346"/>
    </row>
    <row r="140" ht="15" customHeight="1">
      <c r="B140" s="344"/>
      <c r="C140" s="303" t="s">
        <v>731</v>
      </c>
      <c r="D140" s="303"/>
      <c r="E140" s="303"/>
      <c r="F140" s="324" t="s">
        <v>675</v>
      </c>
      <c r="G140" s="303"/>
      <c r="H140" s="303" t="s">
        <v>732</v>
      </c>
      <c r="I140" s="303" t="s">
        <v>709</v>
      </c>
      <c r="J140" s="303"/>
      <c r="K140" s="346"/>
    </row>
    <row r="141" ht="15" customHeight="1">
      <c r="B141" s="347"/>
      <c r="C141" s="348"/>
      <c r="D141" s="348"/>
      <c r="E141" s="348"/>
      <c r="F141" s="348"/>
      <c r="G141" s="348"/>
      <c r="H141" s="348"/>
      <c r="I141" s="348"/>
      <c r="J141" s="348"/>
      <c r="K141" s="349"/>
    </row>
    <row r="142" ht="18.75" customHeight="1">
      <c r="B142" s="299"/>
      <c r="C142" s="299"/>
      <c r="D142" s="299"/>
      <c r="E142" s="299"/>
      <c r="F142" s="336"/>
      <c r="G142" s="299"/>
      <c r="H142" s="299"/>
      <c r="I142" s="299"/>
      <c r="J142" s="299"/>
      <c r="K142" s="299"/>
    </row>
    <row r="143" ht="18.75" customHeight="1">
      <c r="B143" s="310"/>
      <c r="C143" s="310"/>
      <c r="D143" s="310"/>
      <c r="E143" s="310"/>
      <c r="F143" s="310"/>
      <c r="G143" s="310"/>
      <c r="H143" s="310"/>
      <c r="I143" s="310"/>
      <c r="J143" s="310"/>
      <c r="K143" s="310"/>
    </row>
    <row r="144" ht="7.5" customHeight="1">
      <c r="B144" s="311"/>
      <c r="C144" s="312"/>
      <c r="D144" s="312"/>
      <c r="E144" s="312"/>
      <c r="F144" s="312"/>
      <c r="G144" s="312"/>
      <c r="H144" s="312"/>
      <c r="I144" s="312"/>
      <c r="J144" s="312"/>
      <c r="K144" s="313"/>
    </row>
    <row r="145" ht="45" customHeight="1">
      <c r="B145" s="314"/>
      <c r="C145" s="315" t="s">
        <v>733</v>
      </c>
      <c r="D145" s="315"/>
      <c r="E145" s="315"/>
      <c r="F145" s="315"/>
      <c r="G145" s="315"/>
      <c r="H145" s="315"/>
      <c r="I145" s="315"/>
      <c r="J145" s="315"/>
      <c r="K145" s="316"/>
    </row>
    <row r="146" ht="17.25" customHeight="1">
      <c r="B146" s="314"/>
      <c r="C146" s="317" t="s">
        <v>669</v>
      </c>
      <c r="D146" s="317"/>
      <c r="E146" s="317"/>
      <c r="F146" s="317" t="s">
        <v>670</v>
      </c>
      <c r="G146" s="318"/>
      <c r="H146" s="317" t="s">
        <v>119</v>
      </c>
      <c r="I146" s="317" t="s">
        <v>63</v>
      </c>
      <c r="J146" s="317" t="s">
        <v>671</v>
      </c>
      <c r="K146" s="316"/>
    </row>
    <row r="147" ht="17.25" customHeight="1">
      <c r="B147" s="314"/>
      <c r="C147" s="319" t="s">
        <v>672</v>
      </c>
      <c r="D147" s="319"/>
      <c r="E147" s="319"/>
      <c r="F147" s="320" t="s">
        <v>673</v>
      </c>
      <c r="G147" s="321"/>
      <c r="H147" s="319"/>
      <c r="I147" s="319"/>
      <c r="J147" s="319" t="s">
        <v>674</v>
      </c>
      <c r="K147" s="316"/>
    </row>
    <row r="148" ht="5.25" customHeight="1">
      <c r="B148" s="325"/>
      <c r="C148" s="322"/>
      <c r="D148" s="322"/>
      <c r="E148" s="322"/>
      <c r="F148" s="322"/>
      <c r="G148" s="323"/>
      <c r="H148" s="322"/>
      <c r="I148" s="322"/>
      <c r="J148" s="322"/>
      <c r="K148" s="346"/>
    </row>
    <row r="149" ht="15" customHeight="1">
      <c r="B149" s="325"/>
      <c r="C149" s="350" t="s">
        <v>678</v>
      </c>
      <c r="D149" s="303"/>
      <c r="E149" s="303"/>
      <c r="F149" s="351" t="s">
        <v>675</v>
      </c>
      <c r="G149" s="303"/>
      <c r="H149" s="350" t="s">
        <v>714</v>
      </c>
      <c r="I149" s="350" t="s">
        <v>677</v>
      </c>
      <c r="J149" s="350">
        <v>120</v>
      </c>
      <c r="K149" s="346"/>
    </row>
    <row r="150" ht="15" customHeight="1">
      <c r="B150" s="325"/>
      <c r="C150" s="350" t="s">
        <v>723</v>
      </c>
      <c r="D150" s="303"/>
      <c r="E150" s="303"/>
      <c r="F150" s="351" t="s">
        <v>675</v>
      </c>
      <c r="G150" s="303"/>
      <c r="H150" s="350" t="s">
        <v>734</v>
      </c>
      <c r="I150" s="350" t="s">
        <v>677</v>
      </c>
      <c r="J150" s="350" t="s">
        <v>725</v>
      </c>
      <c r="K150" s="346"/>
    </row>
    <row r="151" ht="15" customHeight="1">
      <c r="B151" s="325"/>
      <c r="C151" s="350" t="s">
        <v>624</v>
      </c>
      <c r="D151" s="303"/>
      <c r="E151" s="303"/>
      <c r="F151" s="351" t="s">
        <v>675</v>
      </c>
      <c r="G151" s="303"/>
      <c r="H151" s="350" t="s">
        <v>735</v>
      </c>
      <c r="I151" s="350" t="s">
        <v>677</v>
      </c>
      <c r="J151" s="350" t="s">
        <v>725</v>
      </c>
      <c r="K151" s="346"/>
    </row>
    <row r="152" ht="15" customHeight="1">
      <c r="B152" s="325"/>
      <c r="C152" s="350" t="s">
        <v>680</v>
      </c>
      <c r="D152" s="303"/>
      <c r="E152" s="303"/>
      <c r="F152" s="351" t="s">
        <v>681</v>
      </c>
      <c r="G152" s="303"/>
      <c r="H152" s="350" t="s">
        <v>714</v>
      </c>
      <c r="I152" s="350" t="s">
        <v>677</v>
      </c>
      <c r="J152" s="350">
        <v>50</v>
      </c>
      <c r="K152" s="346"/>
    </row>
    <row r="153" ht="15" customHeight="1">
      <c r="B153" s="325"/>
      <c r="C153" s="350" t="s">
        <v>683</v>
      </c>
      <c r="D153" s="303"/>
      <c r="E153" s="303"/>
      <c r="F153" s="351" t="s">
        <v>675</v>
      </c>
      <c r="G153" s="303"/>
      <c r="H153" s="350" t="s">
        <v>714</v>
      </c>
      <c r="I153" s="350" t="s">
        <v>685</v>
      </c>
      <c r="J153" s="350"/>
      <c r="K153" s="346"/>
    </row>
    <row r="154" ht="15" customHeight="1">
      <c r="B154" s="325"/>
      <c r="C154" s="350" t="s">
        <v>694</v>
      </c>
      <c r="D154" s="303"/>
      <c r="E154" s="303"/>
      <c r="F154" s="351" t="s">
        <v>681</v>
      </c>
      <c r="G154" s="303"/>
      <c r="H154" s="350" t="s">
        <v>714</v>
      </c>
      <c r="I154" s="350" t="s">
        <v>677</v>
      </c>
      <c r="J154" s="350">
        <v>50</v>
      </c>
      <c r="K154" s="346"/>
    </row>
    <row r="155" ht="15" customHeight="1">
      <c r="B155" s="325"/>
      <c r="C155" s="350" t="s">
        <v>702</v>
      </c>
      <c r="D155" s="303"/>
      <c r="E155" s="303"/>
      <c r="F155" s="351" t="s">
        <v>681</v>
      </c>
      <c r="G155" s="303"/>
      <c r="H155" s="350" t="s">
        <v>714</v>
      </c>
      <c r="I155" s="350" t="s">
        <v>677</v>
      </c>
      <c r="J155" s="350">
        <v>50</v>
      </c>
      <c r="K155" s="346"/>
    </row>
    <row r="156" ht="15" customHeight="1">
      <c r="B156" s="325"/>
      <c r="C156" s="350" t="s">
        <v>700</v>
      </c>
      <c r="D156" s="303"/>
      <c r="E156" s="303"/>
      <c r="F156" s="351" t="s">
        <v>681</v>
      </c>
      <c r="G156" s="303"/>
      <c r="H156" s="350" t="s">
        <v>714</v>
      </c>
      <c r="I156" s="350" t="s">
        <v>677</v>
      </c>
      <c r="J156" s="350">
        <v>50</v>
      </c>
      <c r="K156" s="346"/>
    </row>
    <row r="157" ht="15" customHeight="1">
      <c r="B157" s="325"/>
      <c r="C157" s="350" t="s">
        <v>106</v>
      </c>
      <c r="D157" s="303"/>
      <c r="E157" s="303"/>
      <c r="F157" s="351" t="s">
        <v>675</v>
      </c>
      <c r="G157" s="303"/>
      <c r="H157" s="350" t="s">
        <v>736</v>
      </c>
      <c r="I157" s="350" t="s">
        <v>677</v>
      </c>
      <c r="J157" s="350" t="s">
        <v>737</v>
      </c>
      <c r="K157" s="346"/>
    </row>
    <row r="158" ht="15" customHeight="1">
      <c r="B158" s="325"/>
      <c r="C158" s="350" t="s">
        <v>738</v>
      </c>
      <c r="D158" s="303"/>
      <c r="E158" s="303"/>
      <c r="F158" s="351" t="s">
        <v>675</v>
      </c>
      <c r="G158" s="303"/>
      <c r="H158" s="350" t="s">
        <v>739</v>
      </c>
      <c r="I158" s="350" t="s">
        <v>709</v>
      </c>
      <c r="J158" s="350"/>
      <c r="K158" s="346"/>
    </row>
    <row r="159" ht="15" customHeight="1">
      <c r="B159" s="352"/>
      <c r="C159" s="334"/>
      <c r="D159" s="334"/>
      <c r="E159" s="334"/>
      <c r="F159" s="334"/>
      <c r="G159" s="334"/>
      <c r="H159" s="334"/>
      <c r="I159" s="334"/>
      <c r="J159" s="334"/>
      <c r="K159" s="353"/>
    </row>
    <row r="160" ht="18.75" customHeight="1">
      <c r="B160" s="299"/>
      <c r="C160" s="303"/>
      <c r="D160" s="303"/>
      <c r="E160" s="303"/>
      <c r="F160" s="324"/>
      <c r="G160" s="303"/>
      <c r="H160" s="303"/>
      <c r="I160" s="303"/>
      <c r="J160" s="303"/>
      <c r="K160" s="299"/>
    </row>
    <row r="161" ht="18.75" customHeight="1">
      <c r="B161" s="310"/>
      <c r="C161" s="310"/>
      <c r="D161" s="310"/>
      <c r="E161" s="310"/>
      <c r="F161" s="310"/>
      <c r="G161" s="310"/>
      <c r="H161" s="310"/>
      <c r="I161" s="310"/>
      <c r="J161" s="310"/>
      <c r="K161" s="310"/>
    </row>
    <row r="162" ht="7.5" customHeight="1">
      <c r="B162" s="289"/>
      <c r="C162" s="290"/>
      <c r="D162" s="290"/>
      <c r="E162" s="290"/>
      <c r="F162" s="290"/>
      <c r="G162" s="290"/>
      <c r="H162" s="290"/>
      <c r="I162" s="290"/>
      <c r="J162" s="290"/>
      <c r="K162" s="291"/>
    </row>
    <row r="163" ht="45" customHeight="1">
      <c r="B163" s="292"/>
      <c r="C163" s="293" t="s">
        <v>740</v>
      </c>
      <c r="D163" s="293"/>
      <c r="E163" s="293"/>
      <c r="F163" s="293"/>
      <c r="G163" s="293"/>
      <c r="H163" s="293"/>
      <c r="I163" s="293"/>
      <c r="J163" s="293"/>
      <c r="K163" s="294"/>
    </row>
    <row r="164" ht="17.25" customHeight="1">
      <c r="B164" s="292"/>
      <c r="C164" s="317" t="s">
        <v>669</v>
      </c>
      <c r="D164" s="317"/>
      <c r="E164" s="317"/>
      <c r="F164" s="317" t="s">
        <v>670</v>
      </c>
      <c r="G164" s="354"/>
      <c r="H164" s="355" t="s">
        <v>119</v>
      </c>
      <c r="I164" s="355" t="s">
        <v>63</v>
      </c>
      <c r="J164" s="317" t="s">
        <v>671</v>
      </c>
      <c r="K164" s="294"/>
    </row>
    <row r="165" ht="17.25" customHeight="1">
      <c r="B165" s="295"/>
      <c r="C165" s="319" t="s">
        <v>672</v>
      </c>
      <c r="D165" s="319"/>
      <c r="E165" s="319"/>
      <c r="F165" s="320" t="s">
        <v>673</v>
      </c>
      <c r="G165" s="356"/>
      <c r="H165" s="357"/>
      <c r="I165" s="357"/>
      <c r="J165" s="319" t="s">
        <v>674</v>
      </c>
      <c r="K165" s="297"/>
    </row>
    <row r="166" ht="5.25" customHeight="1">
      <c r="B166" s="325"/>
      <c r="C166" s="322"/>
      <c r="D166" s="322"/>
      <c r="E166" s="322"/>
      <c r="F166" s="322"/>
      <c r="G166" s="323"/>
      <c r="H166" s="322"/>
      <c r="I166" s="322"/>
      <c r="J166" s="322"/>
      <c r="K166" s="346"/>
    </row>
    <row r="167" ht="15" customHeight="1">
      <c r="B167" s="325"/>
      <c r="C167" s="303" t="s">
        <v>678</v>
      </c>
      <c r="D167" s="303"/>
      <c r="E167" s="303"/>
      <c r="F167" s="324" t="s">
        <v>675</v>
      </c>
      <c r="G167" s="303"/>
      <c r="H167" s="303" t="s">
        <v>714</v>
      </c>
      <c r="I167" s="303" t="s">
        <v>677</v>
      </c>
      <c r="J167" s="303">
        <v>120</v>
      </c>
      <c r="K167" s="346"/>
    </row>
    <row r="168" ht="15" customHeight="1">
      <c r="B168" s="325"/>
      <c r="C168" s="303" t="s">
        <v>723</v>
      </c>
      <c r="D168" s="303"/>
      <c r="E168" s="303"/>
      <c r="F168" s="324" t="s">
        <v>675</v>
      </c>
      <c r="G168" s="303"/>
      <c r="H168" s="303" t="s">
        <v>724</v>
      </c>
      <c r="I168" s="303" t="s">
        <v>677</v>
      </c>
      <c r="J168" s="303" t="s">
        <v>725</v>
      </c>
      <c r="K168" s="346"/>
    </row>
    <row r="169" ht="15" customHeight="1">
      <c r="B169" s="325"/>
      <c r="C169" s="303" t="s">
        <v>624</v>
      </c>
      <c r="D169" s="303"/>
      <c r="E169" s="303"/>
      <c r="F169" s="324" t="s">
        <v>675</v>
      </c>
      <c r="G169" s="303"/>
      <c r="H169" s="303" t="s">
        <v>741</v>
      </c>
      <c r="I169" s="303" t="s">
        <v>677</v>
      </c>
      <c r="J169" s="303" t="s">
        <v>725</v>
      </c>
      <c r="K169" s="346"/>
    </row>
    <row r="170" ht="15" customHeight="1">
      <c r="B170" s="325"/>
      <c r="C170" s="303" t="s">
        <v>680</v>
      </c>
      <c r="D170" s="303"/>
      <c r="E170" s="303"/>
      <c r="F170" s="324" t="s">
        <v>681</v>
      </c>
      <c r="G170" s="303"/>
      <c r="H170" s="303" t="s">
        <v>741</v>
      </c>
      <c r="I170" s="303" t="s">
        <v>677</v>
      </c>
      <c r="J170" s="303">
        <v>50</v>
      </c>
      <c r="K170" s="346"/>
    </row>
    <row r="171" ht="15" customHeight="1">
      <c r="B171" s="325"/>
      <c r="C171" s="303" t="s">
        <v>683</v>
      </c>
      <c r="D171" s="303"/>
      <c r="E171" s="303"/>
      <c r="F171" s="324" t="s">
        <v>675</v>
      </c>
      <c r="G171" s="303"/>
      <c r="H171" s="303" t="s">
        <v>741</v>
      </c>
      <c r="I171" s="303" t="s">
        <v>685</v>
      </c>
      <c r="J171" s="303"/>
      <c r="K171" s="346"/>
    </row>
    <row r="172" ht="15" customHeight="1">
      <c r="B172" s="325"/>
      <c r="C172" s="303" t="s">
        <v>694</v>
      </c>
      <c r="D172" s="303"/>
      <c r="E172" s="303"/>
      <c r="F172" s="324" t="s">
        <v>681</v>
      </c>
      <c r="G172" s="303"/>
      <c r="H172" s="303" t="s">
        <v>741</v>
      </c>
      <c r="I172" s="303" t="s">
        <v>677</v>
      </c>
      <c r="J172" s="303">
        <v>50</v>
      </c>
      <c r="K172" s="346"/>
    </row>
    <row r="173" ht="15" customHeight="1">
      <c r="B173" s="325"/>
      <c r="C173" s="303" t="s">
        <v>702</v>
      </c>
      <c r="D173" s="303"/>
      <c r="E173" s="303"/>
      <c r="F173" s="324" t="s">
        <v>681</v>
      </c>
      <c r="G173" s="303"/>
      <c r="H173" s="303" t="s">
        <v>741</v>
      </c>
      <c r="I173" s="303" t="s">
        <v>677</v>
      </c>
      <c r="J173" s="303">
        <v>50</v>
      </c>
      <c r="K173" s="346"/>
    </row>
    <row r="174" ht="15" customHeight="1">
      <c r="B174" s="325"/>
      <c r="C174" s="303" t="s">
        <v>700</v>
      </c>
      <c r="D174" s="303"/>
      <c r="E174" s="303"/>
      <c r="F174" s="324" t="s">
        <v>681</v>
      </c>
      <c r="G174" s="303"/>
      <c r="H174" s="303" t="s">
        <v>741</v>
      </c>
      <c r="I174" s="303" t="s">
        <v>677</v>
      </c>
      <c r="J174" s="303">
        <v>50</v>
      </c>
      <c r="K174" s="346"/>
    </row>
    <row r="175" ht="15" customHeight="1">
      <c r="B175" s="325"/>
      <c r="C175" s="303" t="s">
        <v>118</v>
      </c>
      <c r="D175" s="303"/>
      <c r="E175" s="303"/>
      <c r="F175" s="324" t="s">
        <v>675</v>
      </c>
      <c r="G175" s="303"/>
      <c r="H175" s="303" t="s">
        <v>742</v>
      </c>
      <c r="I175" s="303" t="s">
        <v>743</v>
      </c>
      <c r="J175" s="303"/>
      <c r="K175" s="346"/>
    </row>
    <row r="176" ht="15" customHeight="1">
      <c r="B176" s="325"/>
      <c r="C176" s="303" t="s">
        <v>63</v>
      </c>
      <c r="D176" s="303"/>
      <c r="E176" s="303"/>
      <c r="F176" s="324" t="s">
        <v>675</v>
      </c>
      <c r="G176" s="303"/>
      <c r="H176" s="303" t="s">
        <v>744</v>
      </c>
      <c r="I176" s="303" t="s">
        <v>745</v>
      </c>
      <c r="J176" s="303">
        <v>1</v>
      </c>
      <c r="K176" s="346"/>
    </row>
    <row r="177" ht="15" customHeight="1">
      <c r="B177" s="325"/>
      <c r="C177" s="303" t="s">
        <v>59</v>
      </c>
      <c r="D177" s="303"/>
      <c r="E177" s="303"/>
      <c r="F177" s="324" t="s">
        <v>675</v>
      </c>
      <c r="G177" s="303"/>
      <c r="H177" s="303" t="s">
        <v>746</v>
      </c>
      <c r="I177" s="303" t="s">
        <v>677</v>
      </c>
      <c r="J177" s="303">
        <v>20</v>
      </c>
      <c r="K177" s="346"/>
    </row>
    <row r="178" ht="15" customHeight="1">
      <c r="B178" s="325"/>
      <c r="C178" s="303" t="s">
        <v>119</v>
      </c>
      <c r="D178" s="303"/>
      <c r="E178" s="303"/>
      <c r="F178" s="324" t="s">
        <v>675</v>
      </c>
      <c r="G178" s="303"/>
      <c r="H178" s="303" t="s">
        <v>747</v>
      </c>
      <c r="I178" s="303" t="s">
        <v>677</v>
      </c>
      <c r="J178" s="303">
        <v>255</v>
      </c>
      <c r="K178" s="346"/>
    </row>
    <row r="179" ht="15" customHeight="1">
      <c r="B179" s="325"/>
      <c r="C179" s="303" t="s">
        <v>120</v>
      </c>
      <c r="D179" s="303"/>
      <c r="E179" s="303"/>
      <c r="F179" s="324" t="s">
        <v>675</v>
      </c>
      <c r="G179" s="303"/>
      <c r="H179" s="303" t="s">
        <v>640</v>
      </c>
      <c r="I179" s="303" t="s">
        <v>677</v>
      </c>
      <c r="J179" s="303">
        <v>10</v>
      </c>
      <c r="K179" s="346"/>
    </row>
    <row r="180" ht="15" customHeight="1">
      <c r="B180" s="325"/>
      <c r="C180" s="303" t="s">
        <v>121</v>
      </c>
      <c r="D180" s="303"/>
      <c r="E180" s="303"/>
      <c r="F180" s="324" t="s">
        <v>675</v>
      </c>
      <c r="G180" s="303"/>
      <c r="H180" s="303" t="s">
        <v>748</v>
      </c>
      <c r="I180" s="303" t="s">
        <v>709</v>
      </c>
      <c r="J180" s="303"/>
      <c r="K180" s="346"/>
    </row>
    <row r="181" ht="15" customHeight="1">
      <c r="B181" s="325"/>
      <c r="C181" s="303" t="s">
        <v>749</v>
      </c>
      <c r="D181" s="303"/>
      <c r="E181" s="303"/>
      <c r="F181" s="324" t="s">
        <v>675</v>
      </c>
      <c r="G181" s="303"/>
      <c r="H181" s="303" t="s">
        <v>750</v>
      </c>
      <c r="I181" s="303" t="s">
        <v>709</v>
      </c>
      <c r="J181" s="303"/>
      <c r="K181" s="346"/>
    </row>
    <row r="182" ht="15" customHeight="1">
      <c r="B182" s="325"/>
      <c r="C182" s="303" t="s">
        <v>738</v>
      </c>
      <c r="D182" s="303"/>
      <c r="E182" s="303"/>
      <c r="F182" s="324" t="s">
        <v>675</v>
      </c>
      <c r="G182" s="303"/>
      <c r="H182" s="303" t="s">
        <v>751</v>
      </c>
      <c r="I182" s="303" t="s">
        <v>709</v>
      </c>
      <c r="J182" s="303"/>
      <c r="K182" s="346"/>
    </row>
    <row r="183" ht="15" customHeight="1">
      <c r="B183" s="325"/>
      <c r="C183" s="303" t="s">
        <v>123</v>
      </c>
      <c r="D183" s="303"/>
      <c r="E183" s="303"/>
      <c r="F183" s="324" t="s">
        <v>681</v>
      </c>
      <c r="G183" s="303"/>
      <c r="H183" s="303" t="s">
        <v>752</v>
      </c>
      <c r="I183" s="303" t="s">
        <v>677</v>
      </c>
      <c r="J183" s="303">
        <v>50</v>
      </c>
      <c r="K183" s="346"/>
    </row>
    <row r="184" ht="15" customHeight="1">
      <c r="B184" s="325"/>
      <c r="C184" s="303" t="s">
        <v>753</v>
      </c>
      <c r="D184" s="303"/>
      <c r="E184" s="303"/>
      <c r="F184" s="324" t="s">
        <v>681</v>
      </c>
      <c r="G184" s="303"/>
      <c r="H184" s="303" t="s">
        <v>754</v>
      </c>
      <c r="I184" s="303" t="s">
        <v>755</v>
      </c>
      <c r="J184" s="303"/>
      <c r="K184" s="346"/>
    </row>
    <row r="185" ht="15" customHeight="1">
      <c r="B185" s="325"/>
      <c r="C185" s="303" t="s">
        <v>756</v>
      </c>
      <c r="D185" s="303"/>
      <c r="E185" s="303"/>
      <c r="F185" s="324" t="s">
        <v>681</v>
      </c>
      <c r="G185" s="303"/>
      <c r="H185" s="303" t="s">
        <v>757</v>
      </c>
      <c r="I185" s="303" t="s">
        <v>755</v>
      </c>
      <c r="J185" s="303"/>
      <c r="K185" s="346"/>
    </row>
    <row r="186" ht="15" customHeight="1">
      <c r="B186" s="325"/>
      <c r="C186" s="303" t="s">
        <v>758</v>
      </c>
      <c r="D186" s="303"/>
      <c r="E186" s="303"/>
      <c r="F186" s="324" t="s">
        <v>681</v>
      </c>
      <c r="G186" s="303"/>
      <c r="H186" s="303" t="s">
        <v>759</v>
      </c>
      <c r="I186" s="303" t="s">
        <v>755</v>
      </c>
      <c r="J186" s="303"/>
      <c r="K186" s="346"/>
    </row>
    <row r="187" ht="15" customHeight="1">
      <c r="B187" s="325"/>
      <c r="C187" s="358" t="s">
        <v>760</v>
      </c>
      <c r="D187" s="303"/>
      <c r="E187" s="303"/>
      <c r="F187" s="324" t="s">
        <v>681</v>
      </c>
      <c r="G187" s="303"/>
      <c r="H187" s="303" t="s">
        <v>761</v>
      </c>
      <c r="I187" s="303" t="s">
        <v>762</v>
      </c>
      <c r="J187" s="359" t="s">
        <v>763</v>
      </c>
      <c r="K187" s="346"/>
    </row>
    <row r="188" ht="15" customHeight="1">
      <c r="B188" s="325"/>
      <c r="C188" s="309" t="s">
        <v>48</v>
      </c>
      <c r="D188" s="303"/>
      <c r="E188" s="303"/>
      <c r="F188" s="324" t="s">
        <v>675</v>
      </c>
      <c r="G188" s="303"/>
      <c r="H188" s="299" t="s">
        <v>764</v>
      </c>
      <c r="I188" s="303" t="s">
        <v>765</v>
      </c>
      <c r="J188" s="303"/>
      <c r="K188" s="346"/>
    </row>
    <row r="189" ht="15" customHeight="1">
      <c r="B189" s="325"/>
      <c r="C189" s="309" t="s">
        <v>766</v>
      </c>
      <c r="D189" s="303"/>
      <c r="E189" s="303"/>
      <c r="F189" s="324" t="s">
        <v>675</v>
      </c>
      <c r="G189" s="303"/>
      <c r="H189" s="303" t="s">
        <v>767</v>
      </c>
      <c r="I189" s="303" t="s">
        <v>709</v>
      </c>
      <c r="J189" s="303"/>
      <c r="K189" s="346"/>
    </row>
    <row r="190" ht="15" customHeight="1">
      <c r="B190" s="325"/>
      <c r="C190" s="309" t="s">
        <v>768</v>
      </c>
      <c r="D190" s="303"/>
      <c r="E190" s="303"/>
      <c r="F190" s="324" t="s">
        <v>675</v>
      </c>
      <c r="G190" s="303"/>
      <c r="H190" s="303" t="s">
        <v>769</v>
      </c>
      <c r="I190" s="303" t="s">
        <v>709</v>
      </c>
      <c r="J190" s="303"/>
      <c r="K190" s="346"/>
    </row>
    <row r="191" ht="15" customHeight="1">
      <c r="B191" s="325"/>
      <c r="C191" s="309" t="s">
        <v>770</v>
      </c>
      <c r="D191" s="303"/>
      <c r="E191" s="303"/>
      <c r="F191" s="324" t="s">
        <v>681</v>
      </c>
      <c r="G191" s="303"/>
      <c r="H191" s="303" t="s">
        <v>771</v>
      </c>
      <c r="I191" s="303" t="s">
        <v>709</v>
      </c>
      <c r="J191" s="303"/>
      <c r="K191" s="346"/>
    </row>
    <row r="192" ht="15" customHeight="1">
      <c r="B192" s="352"/>
      <c r="C192" s="360"/>
      <c r="D192" s="334"/>
      <c r="E192" s="334"/>
      <c r="F192" s="334"/>
      <c r="G192" s="334"/>
      <c r="H192" s="334"/>
      <c r="I192" s="334"/>
      <c r="J192" s="334"/>
      <c r="K192" s="353"/>
    </row>
    <row r="193" ht="18.75" customHeight="1">
      <c r="B193" s="299"/>
      <c r="C193" s="303"/>
      <c r="D193" s="303"/>
      <c r="E193" s="303"/>
      <c r="F193" s="324"/>
      <c r="G193" s="303"/>
      <c r="H193" s="303"/>
      <c r="I193" s="303"/>
      <c r="J193" s="303"/>
      <c r="K193" s="299"/>
    </row>
    <row r="194" ht="18.75" customHeight="1">
      <c r="B194" s="299"/>
      <c r="C194" s="303"/>
      <c r="D194" s="303"/>
      <c r="E194" s="303"/>
      <c r="F194" s="324"/>
      <c r="G194" s="303"/>
      <c r="H194" s="303"/>
      <c r="I194" s="303"/>
      <c r="J194" s="303"/>
      <c r="K194" s="299"/>
    </row>
    <row r="195" ht="18.75" customHeight="1">
      <c r="B195" s="310"/>
      <c r="C195" s="310"/>
      <c r="D195" s="310"/>
      <c r="E195" s="310"/>
      <c r="F195" s="310"/>
      <c r="G195" s="310"/>
      <c r="H195" s="310"/>
      <c r="I195" s="310"/>
      <c r="J195" s="310"/>
      <c r="K195" s="310"/>
    </row>
    <row r="196" ht="13.5">
      <c r="B196" s="289"/>
      <c r="C196" s="290"/>
      <c r="D196" s="290"/>
      <c r="E196" s="290"/>
      <c r="F196" s="290"/>
      <c r="G196" s="290"/>
      <c r="H196" s="290"/>
      <c r="I196" s="290"/>
      <c r="J196" s="290"/>
      <c r="K196" s="291"/>
    </row>
    <row r="197" ht="21">
      <c r="B197" s="292"/>
      <c r="C197" s="293" t="s">
        <v>772</v>
      </c>
      <c r="D197" s="293"/>
      <c r="E197" s="293"/>
      <c r="F197" s="293"/>
      <c r="G197" s="293"/>
      <c r="H197" s="293"/>
      <c r="I197" s="293"/>
      <c r="J197" s="293"/>
      <c r="K197" s="294"/>
    </row>
    <row r="198" ht="25.5" customHeight="1">
      <c r="B198" s="292"/>
      <c r="C198" s="361" t="s">
        <v>773</v>
      </c>
      <c r="D198" s="361"/>
      <c r="E198" s="361"/>
      <c r="F198" s="361" t="s">
        <v>774</v>
      </c>
      <c r="G198" s="362"/>
      <c r="H198" s="361" t="s">
        <v>775</v>
      </c>
      <c r="I198" s="361"/>
      <c r="J198" s="361"/>
      <c r="K198" s="294"/>
    </row>
    <row r="199" ht="5.25" customHeight="1">
      <c r="B199" s="325"/>
      <c r="C199" s="322"/>
      <c r="D199" s="322"/>
      <c r="E199" s="322"/>
      <c r="F199" s="322"/>
      <c r="G199" s="303"/>
      <c r="H199" s="322"/>
      <c r="I199" s="322"/>
      <c r="J199" s="322"/>
      <c r="K199" s="346"/>
    </row>
    <row r="200" ht="15" customHeight="1">
      <c r="B200" s="325"/>
      <c r="C200" s="303" t="s">
        <v>765</v>
      </c>
      <c r="D200" s="303"/>
      <c r="E200" s="303"/>
      <c r="F200" s="324" t="s">
        <v>49</v>
      </c>
      <c r="G200" s="303"/>
      <c r="H200" s="303" t="s">
        <v>776</v>
      </c>
      <c r="I200" s="303"/>
      <c r="J200" s="303"/>
      <c r="K200" s="346"/>
    </row>
    <row r="201" ht="15" customHeight="1">
      <c r="B201" s="325"/>
      <c r="C201" s="331"/>
      <c r="D201" s="303"/>
      <c r="E201" s="303"/>
      <c r="F201" s="324" t="s">
        <v>50</v>
      </c>
      <c r="G201" s="303"/>
      <c r="H201" s="303" t="s">
        <v>777</v>
      </c>
      <c r="I201" s="303"/>
      <c r="J201" s="303"/>
      <c r="K201" s="346"/>
    </row>
    <row r="202" ht="15" customHeight="1">
      <c r="B202" s="325"/>
      <c r="C202" s="331"/>
      <c r="D202" s="303"/>
      <c r="E202" s="303"/>
      <c r="F202" s="324" t="s">
        <v>53</v>
      </c>
      <c r="G202" s="303"/>
      <c r="H202" s="303" t="s">
        <v>778</v>
      </c>
      <c r="I202" s="303"/>
      <c r="J202" s="303"/>
      <c r="K202" s="346"/>
    </row>
    <row r="203" ht="15" customHeight="1">
      <c r="B203" s="325"/>
      <c r="C203" s="303"/>
      <c r="D203" s="303"/>
      <c r="E203" s="303"/>
      <c r="F203" s="324" t="s">
        <v>51</v>
      </c>
      <c r="G203" s="303"/>
      <c r="H203" s="303" t="s">
        <v>779</v>
      </c>
      <c r="I203" s="303"/>
      <c r="J203" s="303"/>
      <c r="K203" s="346"/>
    </row>
    <row r="204" ht="15" customHeight="1">
      <c r="B204" s="325"/>
      <c r="C204" s="303"/>
      <c r="D204" s="303"/>
      <c r="E204" s="303"/>
      <c r="F204" s="324" t="s">
        <v>52</v>
      </c>
      <c r="G204" s="303"/>
      <c r="H204" s="303" t="s">
        <v>780</v>
      </c>
      <c r="I204" s="303"/>
      <c r="J204" s="303"/>
      <c r="K204" s="346"/>
    </row>
    <row r="205" ht="15" customHeight="1">
      <c r="B205" s="325"/>
      <c r="C205" s="303"/>
      <c r="D205" s="303"/>
      <c r="E205" s="303"/>
      <c r="F205" s="324"/>
      <c r="G205" s="303"/>
      <c r="H205" s="303"/>
      <c r="I205" s="303"/>
      <c r="J205" s="303"/>
      <c r="K205" s="346"/>
    </row>
    <row r="206" ht="15" customHeight="1">
      <c r="B206" s="325"/>
      <c r="C206" s="303" t="s">
        <v>721</v>
      </c>
      <c r="D206" s="303"/>
      <c r="E206" s="303"/>
      <c r="F206" s="324" t="s">
        <v>85</v>
      </c>
      <c r="G206" s="303"/>
      <c r="H206" s="303" t="s">
        <v>781</v>
      </c>
      <c r="I206" s="303"/>
      <c r="J206" s="303"/>
      <c r="K206" s="346"/>
    </row>
    <row r="207" ht="15" customHeight="1">
      <c r="B207" s="325"/>
      <c r="C207" s="331"/>
      <c r="D207" s="303"/>
      <c r="E207" s="303"/>
      <c r="F207" s="324" t="s">
        <v>618</v>
      </c>
      <c r="G207" s="303"/>
      <c r="H207" s="303" t="s">
        <v>619</v>
      </c>
      <c r="I207" s="303"/>
      <c r="J207" s="303"/>
      <c r="K207" s="346"/>
    </row>
    <row r="208" ht="15" customHeight="1">
      <c r="B208" s="325"/>
      <c r="C208" s="303"/>
      <c r="D208" s="303"/>
      <c r="E208" s="303"/>
      <c r="F208" s="324" t="s">
        <v>616</v>
      </c>
      <c r="G208" s="303"/>
      <c r="H208" s="303" t="s">
        <v>782</v>
      </c>
      <c r="I208" s="303"/>
      <c r="J208" s="303"/>
      <c r="K208" s="346"/>
    </row>
    <row r="209" ht="15" customHeight="1">
      <c r="B209" s="363"/>
      <c r="C209" s="331"/>
      <c r="D209" s="331"/>
      <c r="E209" s="331"/>
      <c r="F209" s="324" t="s">
        <v>620</v>
      </c>
      <c r="G209" s="309"/>
      <c r="H209" s="350" t="s">
        <v>621</v>
      </c>
      <c r="I209" s="350"/>
      <c r="J209" s="350"/>
      <c r="K209" s="364"/>
    </row>
    <row r="210" ht="15" customHeight="1">
      <c r="B210" s="363"/>
      <c r="C210" s="331"/>
      <c r="D210" s="331"/>
      <c r="E210" s="331"/>
      <c r="F210" s="324" t="s">
        <v>622</v>
      </c>
      <c r="G210" s="309"/>
      <c r="H210" s="350" t="s">
        <v>783</v>
      </c>
      <c r="I210" s="350"/>
      <c r="J210" s="350"/>
      <c r="K210" s="364"/>
    </row>
    <row r="211" ht="15" customHeight="1">
      <c r="B211" s="363"/>
      <c r="C211" s="331"/>
      <c r="D211" s="331"/>
      <c r="E211" s="331"/>
      <c r="F211" s="365"/>
      <c r="G211" s="309"/>
      <c r="H211" s="366"/>
      <c r="I211" s="366"/>
      <c r="J211" s="366"/>
      <c r="K211" s="364"/>
    </row>
    <row r="212" ht="15" customHeight="1">
      <c r="B212" s="363"/>
      <c r="C212" s="303" t="s">
        <v>745</v>
      </c>
      <c r="D212" s="331"/>
      <c r="E212" s="331"/>
      <c r="F212" s="324">
        <v>1</v>
      </c>
      <c r="G212" s="309"/>
      <c r="H212" s="350" t="s">
        <v>784</v>
      </c>
      <c r="I212" s="350"/>
      <c r="J212" s="350"/>
      <c r="K212" s="364"/>
    </row>
    <row r="213" ht="15" customHeight="1">
      <c r="B213" s="363"/>
      <c r="C213" s="331"/>
      <c r="D213" s="331"/>
      <c r="E213" s="331"/>
      <c r="F213" s="324">
        <v>2</v>
      </c>
      <c r="G213" s="309"/>
      <c r="H213" s="350" t="s">
        <v>785</v>
      </c>
      <c r="I213" s="350"/>
      <c r="J213" s="350"/>
      <c r="K213" s="364"/>
    </row>
    <row r="214" ht="15" customHeight="1">
      <c r="B214" s="363"/>
      <c r="C214" s="331"/>
      <c r="D214" s="331"/>
      <c r="E214" s="331"/>
      <c r="F214" s="324">
        <v>3</v>
      </c>
      <c r="G214" s="309"/>
      <c r="H214" s="350" t="s">
        <v>786</v>
      </c>
      <c r="I214" s="350"/>
      <c r="J214" s="350"/>
      <c r="K214" s="364"/>
    </row>
    <row r="215" ht="15" customHeight="1">
      <c r="B215" s="363"/>
      <c r="C215" s="331"/>
      <c r="D215" s="331"/>
      <c r="E215" s="331"/>
      <c r="F215" s="324">
        <v>4</v>
      </c>
      <c r="G215" s="309"/>
      <c r="H215" s="350" t="s">
        <v>787</v>
      </c>
      <c r="I215" s="350"/>
      <c r="J215" s="350"/>
      <c r="K215" s="364"/>
    </row>
    <row r="216" ht="12.75" customHeight="1">
      <c r="B216" s="367"/>
      <c r="C216" s="368"/>
      <c r="D216" s="368"/>
      <c r="E216" s="368"/>
      <c r="F216" s="368"/>
      <c r="G216" s="368"/>
      <c r="H216" s="368"/>
      <c r="I216" s="368"/>
      <c r="J216" s="368"/>
      <c r="K216" s="369"/>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Jiri Knotek</dc:creator>
  <cp:lastModifiedBy>Jiri Knotek</cp:lastModifiedBy>
  <dcterms:created xsi:type="dcterms:W3CDTF">2018-01-09T16:05:47Z</dcterms:created>
  <dcterms:modified xsi:type="dcterms:W3CDTF">2018-01-09T16:05:56Z</dcterms:modified>
</cp:coreProperties>
</file>